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S:\Kros\Export\"/>
    </mc:Choice>
  </mc:AlternateContent>
  <bookViews>
    <workbookView xWindow="0" yWindow="0" windowWidth="0" windowHeight="0"/>
  </bookViews>
  <sheets>
    <sheet name="Rekapitulace stavby" sheetId="1" r:id="rId1"/>
    <sheet name="242103 - SO 03 1NP levá část" sheetId="2" r:id="rId2"/>
    <sheet name="242104 - SO 04 1NP pravá ..." sheetId="3" r:id="rId3"/>
    <sheet name="242108 - SO 08 3NP levá část" sheetId="4" r:id="rId4"/>
    <sheet name="242109 - SO 09 3NP pravá ..." sheetId="5" r:id="rId5"/>
    <sheet name="242110 - VRN" sheetId="6" r:id="rId6"/>
    <sheet name="Seznam figur" sheetId="7" r:id="rId7"/>
    <sheet name="Pokyny pro vyplnění" sheetId="8" r:id="rId8"/>
  </sheets>
  <definedNames>
    <definedName name="_xlnm.Print_Area" localSheetId="0">'Rekapitulace stavby'!$D$4:$AO$36,'Rekapitulace stavby'!$C$42:$AQ$60</definedName>
    <definedName name="_xlnm.Print_Titles" localSheetId="0">'Rekapitulace stavby'!$52:$52</definedName>
    <definedName name="_xlnm._FilterDatabase" localSheetId="1" hidden="1">'242103 - SO 03 1NP levá část'!$C$100:$K$358</definedName>
    <definedName name="_xlnm.Print_Area" localSheetId="1">'242103 - SO 03 1NP levá část'!$C$4:$J$39,'242103 - SO 03 1NP levá část'!$C$45:$J$82,'242103 - SO 03 1NP levá část'!$C$88:$K$358</definedName>
    <definedName name="_xlnm.Print_Titles" localSheetId="1">'242103 - SO 03 1NP levá část'!$100:$100</definedName>
    <definedName name="_xlnm._FilterDatabase" localSheetId="2" hidden="1">'242104 - SO 04 1NP pravá ...'!$C$98:$K$315</definedName>
    <definedName name="_xlnm.Print_Area" localSheetId="2">'242104 - SO 04 1NP pravá ...'!$C$4:$J$39,'242104 - SO 04 1NP pravá ...'!$C$45:$J$80,'242104 - SO 04 1NP pravá ...'!$C$86:$K$315</definedName>
    <definedName name="_xlnm.Print_Titles" localSheetId="2">'242104 - SO 04 1NP pravá ...'!$98:$98</definedName>
    <definedName name="_xlnm._FilterDatabase" localSheetId="3" hidden="1">'242108 - SO 08 3NP levá část'!$C$98:$K$312</definedName>
    <definedName name="_xlnm.Print_Area" localSheetId="3">'242108 - SO 08 3NP levá část'!$C$4:$J$39,'242108 - SO 08 3NP levá část'!$C$45:$J$80,'242108 - SO 08 3NP levá část'!$C$86:$K$312</definedName>
    <definedName name="_xlnm.Print_Titles" localSheetId="3">'242108 - SO 08 3NP levá část'!$98:$98</definedName>
    <definedName name="_xlnm._FilterDatabase" localSheetId="4" hidden="1">'242109 - SO 09 3NP pravá ...'!$C$98:$K$311</definedName>
    <definedName name="_xlnm.Print_Area" localSheetId="4">'242109 - SO 09 3NP pravá ...'!$C$4:$J$39,'242109 - SO 09 3NP pravá ...'!$C$45:$J$80,'242109 - SO 09 3NP pravá ...'!$C$86:$K$311</definedName>
    <definedName name="_xlnm.Print_Titles" localSheetId="4">'242109 - SO 09 3NP pravá ...'!$98:$98</definedName>
    <definedName name="_xlnm._FilterDatabase" localSheetId="5" hidden="1">'242110 - VRN'!$C$80:$K$95</definedName>
    <definedName name="_xlnm.Print_Area" localSheetId="5">'242110 - VRN'!$C$4:$J$39,'242110 - VRN'!$C$45:$J$62,'242110 - VRN'!$C$68:$K$95</definedName>
    <definedName name="_xlnm.Print_Titles" localSheetId="5">'242110 - VRN'!$80:$80</definedName>
    <definedName name="_xlnm.Print_Area" localSheetId="6">'Seznam figur'!$C$4:$G$379</definedName>
    <definedName name="_xlnm.Print_Titles" localSheetId="6">'Seznam figur'!$9:$9</definedName>
    <definedName name="_xlnm.Print_Area" localSheetId="7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7" l="1" r="D7"/>
  <c i="6" r="J37"/>
  <c r="J36"/>
  <c i="1" r="AY59"/>
  <c i="6" r="J35"/>
  <c i="1" r="AX59"/>
  <c i="6"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J78"/>
  <c r="J77"/>
  <c r="F77"/>
  <c r="F75"/>
  <c r="E73"/>
  <c r="J55"/>
  <c r="J54"/>
  <c r="F54"/>
  <c r="F52"/>
  <c r="E50"/>
  <c r="J18"/>
  <c r="E18"/>
  <c r="F78"/>
  <c r="J17"/>
  <c r="J12"/>
  <c r="J75"/>
  <c r="E7"/>
  <c r="E71"/>
  <c i="5" r="J37"/>
  <c r="J36"/>
  <c i="1" r="AY58"/>
  <c i="5" r="J35"/>
  <c i="1" r="AX58"/>
  <c i="5"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2"/>
  <c r="BH302"/>
  <c r="BG302"/>
  <c r="BF302"/>
  <c r="T302"/>
  <c r="R302"/>
  <c r="P302"/>
  <c r="BI299"/>
  <c r="BH299"/>
  <c r="BG299"/>
  <c r="BF299"/>
  <c r="T299"/>
  <c r="R299"/>
  <c r="P299"/>
  <c r="BI296"/>
  <c r="BH296"/>
  <c r="BG296"/>
  <c r="BF296"/>
  <c r="T296"/>
  <c r="R296"/>
  <c r="P296"/>
  <c r="BI292"/>
  <c r="BH292"/>
  <c r="BG292"/>
  <c r="BF292"/>
  <c r="T292"/>
  <c r="R292"/>
  <c r="P292"/>
  <c r="BI287"/>
  <c r="BH287"/>
  <c r="BG287"/>
  <c r="BF287"/>
  <c r="T287"/>
  <c r="R287"/>
  <c r="P287"/>
  <c r="BI285"/>
  <c r="BH285"/>
  <c r="BG285"/>
  <c r="BF285"/>
  <c r="T285"/>
  <c r="R285"/>
  <c r="P285"/>
  <c r="BI281"/>
  <c r="BH281"/>
  <c r="BG281"/>
  <c r="BF281"/>
  <c r="T281"/>
  <c r="R281"/>
  <c r="P281"/>
  <c r="BI279"/>
  <c r="BH279"/>
  <c r="BG279"/>
  <c r="BF279"/>
  <c r="T279"/>
  <c r="R279"/>
  <c r="P279"/>
  <c r="BI275"/>
  <c r="BH275"/>
  <c r="BG275"/>
  <c r="BF275"/>
  <c r="T275"/>
  <c r="R275"/>
  <c r="P275"/>
  <c r="BI268"/>
  <c r="BH268"/>
  <c r="BG268"/>
  <c r="BF268"/>
  <c r="T268"/>
  <c r="R268"/>
  <c r="P268"/>
  <c r="BI263"/>
  <c r="BH263"/>
  <c r="BG263"/>
  <c r="BF263"/>
  <c r="T263"/>
  <c r="R263"/>
  <c r="P263"/>
  <c r="BI259"/>
  <c r="BH259"/>
  <c r="BG259"/>
  <c r="BF259"/>
  <c r="T259"/>
  <c r="R259"/>
  <c r="P259"/>
  <c r="BI255"/>
  <c r="BH255"/>
  <c r="BG255"/>
  <c r="BF255"/>
  <c r="T255"/>
  <c r="R255"/>
  <c r="P255"/>
  <c r="BI253"/>
  <c r="BH253"/>
  <c r="BG253"/>
  <c r="BF253"/>
  <c r="T253"/>
  <c r="R253"/>
  <c r="P253"/>
  <c r="BI242"/>
  <c r="BH242"/>
  <c r="BG242"/>
  <c r="BF242"/>
  <c r="T242"/>
  <c r="R242"/>
  <c r="P242"/>
  <c r="BI239"/>
  <c r="BH239"/>
  <c r="BG239"/>
  <c r="BF239"/>
  <c r="T239"/>
  <c r="R239"/>
  <c r="P239"/>
  <c r="BI232"/>
  <c r="BH232"/>
  <c r="BG232"/>
  <c r="BF232"/>
  <c r="T232"/>
  <c r="R232"/>
  <c r="P232"/>
  <c r="BI230"/>
  <c r="BH230"/>
  <c r="BG230"/>
  <c r="BF230"/>
  <c r="T230"/>
  <c r="R230"/>
  <c r="P230"/>
  <c r="BI226"/>
  <c r="BH226"/>
  <c r="BG226"/>
  <c r="BF226"/>
  <c r="T226"/>
  <c r="R226"/>
  <c r="P226"/>
  <c r="BI224"/>
  <c r="BH224"/>
  <c r="BG224"/>
  <c r="BF224"/>
  <c r="T224"/>
  <c r="R224"/>
  <c r="P224"/>
  <c r="BI220"/>
  <c r="BH220"/>
  <c r="BG220"/>
  <c r="BF220"/>
  <c r="T220"/>
  <c r="R220"/>
  <c r="P220"/>
  <c r="BI216"/>
  <c r="BH216"/>
  <c r="BG216"/>
  <c r="BF216"/>
  <c r="T216"/>
  <c r="R216"/>
  <c r="P216"/>
  <c r="BI209"/>
  <c r="BH209"/>
  <c r="BG209"/>
  <c r="BF209"/>
  <c r="T209"/>
  <c r="R209"/>
  <c r="P209"/>
  <c r="BI200"/>
  <c r="BH200"/>
  <c r="BG200"/>
  <c r="BF200"/>
  <c r="T200"/>
  <c r="R200"/>
  <c r="P200"/>
  <c r="BI199"/>
  <c r="BH199"/>
  <c r="BG199"/>
  <c r="BF199"/>
  <c r="T199"/>
  <c r="R199"/>
  <c r="P199"/>
  <c r="BI193"/>
  <c r="BH193"/>
  <c r="BG193"/>
  <c r="BF193"/>
  <c r="T193"/>
  <c r="R193"/>
  <c r="P193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6"/>
  <c r="BH186"/>
  <c r="BG186"/>
  <c r="BF186"/>
  <c r="T186"/>
  <c r="R186"/>
  <c r="P186"/>
  <c r="BI185"/>
  <c r="BH185"/>
  <c r="BG185"/>
  <c r="BF185"/>
  <c r="T185"/>
  <c r="R185"/>
  <c r="P185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78"/>
  <c r="BH178"/>
  <c r="BG178"/>
  <c r="BF178"/>
  <c r="T178"/>
  <c r="R178"/>
  <c r="P178"/>
  <c r="BI174"/>
  <c r="BH174"/>
  <c r="BG174"/>
  <c r="BF174"/>
  <c r="T174"/>
  <c r="R174"/>
  <c r="P174"/>
  <c r="BI172"/>
  <c r="BH172"/>
  <c r="BG172"/>
  <c r="BF172"/>
  <c r="T172"/>
  <c r="R172"/>
  <c r="P172"/>
  <c r="BI168"/>
  <c r="BH168"/>
  <c r="BG168"/>
  <c r="BF168"/>
  <c r="T168"/>
  <c r="R168"/>
  <c r="P168"/>
  <c r="BI166"/>
  <c r="BH166"/>
  <c r="BG166"/>
  <c r="BF166"/>
  <c r="T166"/>
  <c r="R166"/>
  <c r="P166"/>
  <c r="BI162"/>
  <c r="BH162"/>
  <c r="BG162"/>
  <c r="BF162"/>
  <c r="T162"/>
  <c r="T161"/>
  <c r="R162"/>
  <c r="R161"/>
  <c r="P162"/>
  <c r="P161"/>
  <c r="BI159"/>
  <c r="BH159"/>
  <c r="BG159"/>
  <c r="BF159"/>
  <c r="T159"/>
  <c r="R159"/>
  <c r="P159"/>
  <c r="BI157"/>
  <c r="BH157"/>
  <c r="BG157"/>
  <c r="BF157"/>
  <c r="T157"/>
  <c r="R157"/>
  <c r="P157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5"/>
  <c r="BH145"/>
  <c r="BG145"/>
  <c r="BF145"/>
  <c r="T145"/>
  <c r="T144"/>
  <c r="R145"/>
  <c r="R144"/>
  <c r="P145"/>
  <c r="P144"/>
  <c r="BI140"/>
  <c r="BH140"/>
  <c r="BG140"/>
  <c r="BF140"/>
  <c r="T140"/>
  <c r="T139"/>
  <c r="T138"/>
  <c r="R140"/>
  <c r="R139"/>
  <c r="R138"/>
  <c r="P140"/>
  <c r="P139"/>
  <c r="BI134"/>
  <c r="BH134"/>
  <c r="BG134"/>
  <c r="BF134"/>
  <c r="T134"/>
  <c r="T133"/>
  <c r="R134"/>
  <c r="R133"/>
  <c r="P134"/>
  <c r="P133"/>
  <c r="BI130"/>
  <c r="BH130"/>
  <c r="BG130"/>
  <c r="BF130"/>
  <c r="T130"/>
  <c r="R130"/>
  <c r="P130"/>
  <c r="BI126"/>
  <c r="BH126"/>
  <c r="BG126"/>
  <c r="BF126"/>
  <c r="T126"/>
  <c r="R126"/>
  <c r="P126"/>
  <c r="BI122"/>
  <c r="BH122"/>
  <c r="BG122"/>
  <c r="BF122"/>
  <c r="T122"/>
  <c r="R122"/>
  <c r="P122"/>
  <c r="BI107"/>
  <c r="BH107"/>
  <c r="BG107"/>
  <c r="BF107"/>
  <c r="T107"/>
  <c r="R107"/>
  <c r="P107"/>
  <c r="BI103"/>
  <c r="BH103"/>
  <c r="BG103"/>
  <c r="BF103"/>
  <c r="T103"/>
  <c r="R103"/>
  <c r="P103"/>
  <c r="J96"/>
  <c r="J95"/>
  <c r="F95"/>
  <c r="F93"/>
  <c r="E91"/>
  <c r="J55"/>
  <c r="J54"/>
  <c r="F54"/>
  <c r="F52"/>
  <c r="E50"/>
  <c r="J18"/>
  <c r="E18"/>
  <c r="F55"/>
  <c r="J17"/>
  <c r="J12"/>
  <c r="J52"/>
  <c r="E7"/>
  <c r="E89"/>
  <c i="4" r="T102"/>
  <c r="R102"/>
  <c r="P102"/>
  <c r="BK102"/>
  <c r="J102"/>
  <c r="J62"/>
  <c r="J37"/>
  <c r="J36"/>
  <c i="1" r="AY57"/>
  <c i="4" r="J35"/>
  <c i="1" r="AX57"/>
  <c i="4" r="BI312"/>
  <c r="BH312"/>
  <c r="BG312"/>
  <c r="BF312"/>
  <c r="T312"/>
  <c r="R312"/>
  <c r="P312"/>
  <c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2"/>
  <c r="BH302"/>
  <c r="BG302"/>
  <c r="BF302"/>
  <c r="T302"/>
  <c r="R302"/>
  <c r="P302"/>
  <c r="BI299"/>
  <c r="BH299"/>
  <c r="BG299"/>
  <c r="BF299"/>
  <c r="T299"/>
  <c r="R299"/>
  <c r="P299"/>
  <c r="BI296"/>
  <c r="BH296"/>
  <c r="BG296"/>
  <c r="BF296"/>
  <c r="T296"/>
  <c r="R296"/>
  <c r="P296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4"/>
  <c r="BH284"/>
  <c r="BG284"/>
  <c r="BF284"/>
  <c r="T284"/>
  <c r="R284"/>
  <c r="P284"/>
  <c r="BI282"/>
  <c r="BH282"/>
  <c r="BG282"/>
  <c r="BF282"/>
  <c r="T282"/>
  <c r="R282"/>
  <c r="P282"/>
  <c r="BI278"/>
  <c r="BH278"/>
  <c r="BG278"/>
  <c r="BF278"/>
  <c r="T278"/>
  <c r="R278"/>
  <c r="P278"/>
  <c r="BI271"/>
  <c r="BH271"/>
  <c r="BG271"/>
  <c r="BF271"/>
  <c r="T271"/>
  <c r="R271"/>
  <c r="P271"/>
  <c r="BI266"/>
  <c r="BH266"/>
  <c r="BG266"/>
  <c r="BF266"/>
  <c r="T266"/>
  <c r="R266"/>
  <c r="P266"/>
  <c r="BI262"/>
  <c r="BH262"/>
  <c r="BG262"/>
  <c r="BF262"/>
  <c r="T262"/>
  <c r="R262"/>
  <c r="P262"/>
  <c r="BI258"/>
  <c r="BH258"/>
  <c r="BG258"/>
  <c r="BF258"/>
  <c r="T258"/>
  <c r="R258"/>
  <c r="P258"/>
  <c r="BI256"/>
  <c r="BH256"/>
  <c r="BG256"/>
  <c r="BF256"/>
  <c r="T256"/>
  <c r="R256"/>
  <c r="P256"/>
  <c r="BI245"/>
  <c r="BH245"/>
  <c r="BG245"/>
  <c r="BF245"/>
  <c r="T245"/>
  <c r="R245"/>
  <c r="P245"/>
  <c r="BI242"/>
  <c r="BH242"/>
  <c r="BG242"/>
  <c r="BF242"/>
  <c r="T242"/>
  <c r="R242"/>
  <c r="P242"/>
  <c r="BI236"/>
  <c r="BH236"/>
  <c r="BG236"/>
  <c r="BF236"/>
  <c r="T236"/>
  <c r="R236"/>
  <c r="P236"/>
  <c r="BI234"/>
  <c r="BH234"/>
  <c r="BG234"/>
  <c r="BF234"/>
  <c r="T234"/>
  <c r="R234"/>
  <c r="P234"/>
  <c r="BI230"/>
  <c r="BH230"/>
  <c r="BG230"/>
  <c r="BF230"/>
  <c r="T230"/>
  <c r="R230"/>
  <c r="P230"/>
  <c r="BI228"/>
  <c r="BH228"/>
  <c r="BG228"/>
  <c r="BF228"/>
  <c r="T228"/>
  <c r="R228"/>
  <c r="P228"/>
  <c r="BI224"/>
  <c r="BH224"/>
  <c r="BG224"/>
  <c r="BF224"/>
  <c r="T224"/>
  <c r="R224"/>
  <c r="P224"/>
  <c r="BI220"/>
  <c r="BH220"/>
  <c r="BG220"/>
  <c r="BF220"/>
  <c r="T220"/>
  <c r="R220"/>
  <c r="P220"/>
  <c r="BI217"/>
  <c r="BH217"/>
  <c r="BG217"/>
  <c r="BF217"/>
  <c r="T217"/>
  <c r="R217"/>
  <c r="P217"/>
  <c r="BI211"/>
  <c r="BH211"/>
  <c r="BG211"/>
  <c r="BF211"/>
  <c r="T211"/>
  <c r="R211"/>
  <c r="P211"/>
  <c r="BI202"/>
  <c r="BH202"/>
  <c r="BG202"/>
  <c r="BF202"/>
  <c r="T202"/>
  <c r="R202"/>
  <c r="P202"/>
  <c r="BI201"/>
  <c r="BH201"/>
  <c r="BG201"/>
  <c r="BF201"/>
  <c r="T201"/>
  <c r="R201"/>
  <c r="P201"/>
  <c r="BI195"/>
  <c r="BH195"/>
  <c r="BG195"/>
  <c r="BF195"/>
  <c r="T195"/>
  <c r="R195"/>
  <c r="P195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8"/>
  <c r="BH188"/>
  <c r="BG188"/>
  <c r="BF188"/>
  <c r="T188"/>
  <c r="R188"/>
  <c r="P188"/>
  <c r="BI187"/>
  <c r="BH187"/>
  <c r="BG187"/>
  <c r="BF187"/>
  <c r="T187"/>
  <c r="R187"/>
  <c r="P187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0"/>
  <c r="BH180"/>
  <c r="BG180"/>
  <c r="BF180"/>
  <c r="T180"/>
  <c r="R180"/>
  <c r="P180"/>
  <c r="BI176"/>
  <c r="BH176"/>
  <c r="BG176"/>
  <c r="BF176"/>
  <c r="T176"/>
  <c r="R176"/>
  <c r="P176"/>
  <c r="BI174"/>
  <c r="BH174"/>
  <c r="BG174"/>
  <c r="BF174"/>
  <c r="T174"/>
  <c r="R174"/>
  <c r="P174"/>
  <c r="BI170"/>
  <c r="BH170"/>
  <c r="BG170"/>
  <c r="BF170"/>
  <c r="T170"/>
  <c r="R170"/>
  <c r="P170"/>
  <c r="BI168"/>
  <c r="BH168"/>
  <c r="BG168"/>
  <c r="BF168"/>
  <c r="T168"/>
  <c r="R168"/>
  <c r="P168"/>
  <c r="BI164"/>
  <c r="BH164"/>
  <c r="BG164"/>
  <c r="BF164"/>
  <c r="T164"/>
  <c r="T163"/>
  <c r="R164"/>
  <c r="R163"/>
  <c r="P164"/>
  <c r="P163"/>
  <c r="BI161"/>
  <c r="BH161"/>
  <c r="BG161"/>
  <c r="BF161"/>
  <c r="T161"/>
  <c r="R161"/>
  <c r="P161"/>
  <c r="BI159"/>
  <c r="BH159"/>
  <c r="BG159"/>
  <c r="BF159"/>
  <c r="T159"/>
  <c r="R159"/>
  <c r="P159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7"/>
  <c r="BH147"/>
  <c r="BG147"/>
  <c r="BF147"/>
  <c r="T147"/>
  <c r="T146"/>
  <c r="R147"/>
  <c r="R146"/>
  <c r="P147"/>
  <c r="P146"/>
  <c r="BI142"/>
  <c r="BH142"/>
  <c r="BG142"/>
  <c r="BF142"/>
  <c r="T142"/>
  <c r="T141"/>
  <c r="T140"/>
  <c r="R142"/>
  <c r="R141"/>
  <c r="R140"/>
  <c r="P142"/>
  <c r="P141"/>
  <c r="BI136"/>
  <c r="BH136"/>
  <c r="BG136"/>
  <c r="BF136"/>
  <c r="T136"/>
  <c r="T135"/>
  <c r="R136"/>
  <c r="R135"/>
  <c r="P136"/>
  <c r="P135"/>
  <c r="BI132"/>
  <c r="BH132"/>
  <c r="BG132"/>
  <c r="BF132"/>
  <c r="T132"/>
  <c r="R132"/>
  <c r="P132"/>
  <c r="BI128"/>
  <c r="BH128"/>
  <c r="BG128"/>
  <c r="BF128"/>
  <c r="T128"/>
  <c r="R128"/>
  <c r="P128"/>
  <c r="BI124"/>
  <c r="BH124"/>
  <c r="BG124"/>
  <c r="BF124"/>
  <c r="T124"/>
  <c r="R124"/>
  <c r="P124"/>
  <c r="BI105"/>
  <c r="BH105"/>
  <c r="BG105"/>
  <c r="BF105"/>
  <c r="T105"/>
  <c r="R105"/>
  <c r="P105"/>
  <c r="BI103"/>
  <c r="BH103"/>
  <c r="BG103"/>
  <c r="BF103"/>
  <c r="T103"/>
  <c r="R103"/>
  <c r="P103"/>
  <c r="J96"/>
  <c r="J95"/>
  <c r="F95"/>
  <c r="F93"/>
  <c r="E91"/>
  <c r="J55"/>
  <c r="J54"/>
  <c r="F54"/>
  <c r="F52"/>
  <c r="E50"/>
  <c r="J18"/>
  <c r="E18"/>
  <c r="F96"/>
  <c r="J17"/>
  <c r="J12"/>
  <c r="J52"/>
  <c r="E7"/>
  <c r="E48"/>
  <c i="3" r="J37"/>
  <c r="J36"/>
  <c i="1" r="AY56"/>
  <c i="3" r="J35"/>
  <c i="1" r="AX56"/>
  <c i="3" r="BI315"/>
  <c r="BH315"/>
  <c r="BG315"/>
  <c r="BF315"/>
  <c r="T315"/>
  <c r="R315"/>
  <c r="P315"/>
  <c r="BI314"/>
  <c r="BH314"/>
  <c r="BG314"/>
  <c r="BF314"/>
  <c r="T314"/>
  <c r="R314"/>
  <c r="P314"/>
  <c r="BI313"/>
  <c r="BH313"/>
  <c r="BG313"/>
  <c r="BF313"/>
  <c r="T313"/>
  <c r="R313"/>
  <c r="P313"/>
  <c r="BI312"/>
  <c r="BH312"/>
  <c r="BG312"/>
  <c r="BF312"/>
  <c r="T312"/>
  <c r="R312"/>
  <c r="P312"/>
  <c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8"/>
  <c r="BH308"/>
  <c r="BG308"/>
  <c r="BF308"/>
  <c r="T308"/>
  <c r="R308"/>
  <c r="P308"/>
  <c r="BI305"/>
  <c r="BH305"/>
  <c r="BG305"/>
  <c r="BF305"/>
  <c r="T305"/>
  <c r="R305"/>
  <c r="P305"/>
  <c r="BI302"/>
  <c r="BH302"/>
  <c r="BG302"/>
  <c r="BF302"/>
  <c r="T302"/>
  <c r="R302"/>
  <c r="P302"/>
  <c r="BI299"/>
  <c r="BH299"/>
  <c r="BG299"/>
  <c r="BF299"/>
  <c r="T299"/>
  <c r="R299"/>
  <c r="P299"/>
  <c r="BI296"/>
  <c r="BH296"/>
  <c r="BG296"/>
  <c r="BF296"/>
  <c r="T296"/>
  <c r="R296"/>
  <c r="P296"/>
  <c r="BI292"/>
  <c r="BH292"/>
  <c r="BG292"/>
  <c r="BF292"/>
  <c r="T292"/>
  <c r="R292"/>
  <c r="P292"/>
  <c r="BI286"/>
  <c r="BH286"/>
  <c r="BG286"/>
  <c r="BF286"/>
  <c r="T286"/>
  <c r="R286"/>
  <c r="P286"/>
  <c r="BI284"/>
  <c r="BH284"/>
  <c r="BG284"/>
  <c r="BF284"/>
  <c r="T284"/>
  <c r="R284"/>
  <c r="P284"/>
  <c r="BI280"/>
  <c r="BH280"/>
  <c r="BG280"/>
  <c r="BF280"/>
  <c r="T280"/>
  <c r="R280"/>
  <c r="P280"/>
  <c r="BI278"/>
  <c r="BH278"/>
  <c r="BG278"/>
  <c r="BF278"/>
  <c r="T278"/>
  <c r="R278"/>
  <c r="P278"/>
  <c r="BI274"/>
  <c r="BH274"/>
  <c r="BG274"/>
  <c r="BF274"/>
  <c r="T274"/>
  <c r="R274"/>
  <c r="P274"/>
  <c r="BI266"/>
  <c r="BH266"/>
  <c r="BG266"/>
  <c r="BF266"/>
  <c r="T266"/>
  <c r="R266"/>
  <c r="P266"/>
  <c r="BI261"/>
  <c r="BH261"/>
  <c r="BG261"/>
  <c r="BF261"/>
  <c r="T261"/>
  <c r="R261"/>
  <c r="P261"/>
  <c r="BI257"/>
  <c r="BH257"/>
  <c r="BG257"/>
  <c r="BF257"/>
  <c r="T257"/>
  <c r="R257"/>
  <c r="P257"/>
  <c r="BI253"/>
  <c r="BH253"/>
  <c r="BG253"/>
  <c r="BF253"/>
  <c r="T253"/>
  <c r="R253"/>
  <c r="P253"/>
  <c r="BI251"/>
  <c r="BH251"/>
  <c r="BG251"/>
  <c r="BF251"/>
  <c r="T251"/>
  <c r="R251"/>
  <c r="P251"/>
  <c r="BI243"/>
  <c r="BH243"/>
  <c r="BG243"/>
  <c r="BF243"/>
  <c r="T243"/>
  <c r="R243"/>
  <c r="P243"/>
  <c r="BI240"/>
  <c r="BH240"/>
  <c r="BG240"/>
  <c r="BF240"/>
  <c r="T240"/>
  <c r="R240"/>
  <c r="P240"/>
  <c r="BI229"/>
  <c r="BH229"/>
  <c r="BG229"/>
  <c r="BF229"/>
  <c r="T229"/>
  <c r="R229"/>
  <c r="P229"/>
  <c r="BI227"/>
  <c r="BH227"/>
  <c r="BG227"/>
  <c r="BF227"/>
  <c r="T227"/>
  <c r="R227"/>
  <c r="P227"/>
  <c r="BI223"/>
  <c r="BH223"/>
  <c r="BG223"/>
  <c r="BF223"/>
  <c r="T223"/>
  <c r="R223"/>
  <c r="P223"/>
  <c r="BI221"/>
  <c r="BH221"/>
  <c r="BG221"/>
  <c r="BF221"/>
  <c r="T221"/>
  <c r="R221"/>
  <c r="P221"/>
  <c r="BI217"/>
  <c r="BH217"/>
  <c r="BG217"/>
  <c r="BF217"/>
  <c r="T217"/>
  <c r="R217"/>
  <c r="P217"/>
  <c r="BI213"/>
  <c r="BH213"/>
  <c r="BG213"/>
  <c r="BF213"/>
  <c r="T213"/>
  <c r="R213"/>
  <c r="P213"/>
  <c r="BI210"/>
  <c r="BH210"/>
  <c r="BG210"/>
  <c r="BF210"/>
  <c r="T210"/>
  <c r="R210"/>
  <c r="P210"/>
  <c r="BI204"/>
  <c r="BH204"/>
  <c r="BG204"/>
  <c r="BF204"/>
  <c r="T204"/>
  <c r="R204"/>
  <c r="P204"/>
  <c r="BI198"/>
  <c r="BH198"/>
  <c r="BG198"/>
  <c r="BF198"/>
  <c r="T198"/>
  <c r="R198"/>
  <c r="P198"/>
  <c r="BI194"/>
  <c r="BH194"/>
  <c r="BG194"/>
  <c r="BF194"/>
  <c r="T194"/>
  <c r="R194"/>
  <c r="P194"/>
  <c r="BI193"/>
  <c r="BH193"/>
  <c r="BG193"/>
  <c r="BF193"/>
  <c r="T193"/>
  <c r="R193"/>
  <c r="P193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6"/>
  <c r="BH186"/>
  <c r="BG186"/>
  <c r="BF186"/>
  <c r="T186"/>
  <c r="R186"/>
  <c r="P186"/>
  <c r="BI185"/>
  <c r="BH185"/>
  <c r="BG185"/>
  <c r="BF185"/>
  <c r="T185"/>
  <c r="R185"/>
  <c r="P185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78"/>
  <c r="BH178"/>
  <c r="BG178"/>
  <c r="BF178"/>
  <c r="T178"/>
  <c r="R178"/>
  <c r="P178"/>
  <c r="BI174"/>
  <c r="BH174"/>
  <c r="BG174"/>
  <c r="BF174"/>
  <c r="T174"/>
  <c r="R174"/>
  <c r="P174"/>
  <c r="BI172"/>
  <c r="BH172"/>
  <c r="BG172"/>
  <c r="BF172"/>
  <c r="T172"/>
  <c r="R172"/>
  <c r="P172"/>
  <c r="BI168"/>
  <c r="BH168"/>
  <c r="BG168"/>
  <c r="BF168"/>
  <c r="T168"/>
  <c r="R168"/>
  <c r="P168"/>
  <c r="BI166"/>
  <c r="BH166"/>
  <c r="BG166"/>
  <c r="BF166"/>
  <c r="T166"/>
  <c r="R166"/>
  <c r="P166"/>
  <c r="BI162"/>
  <c r="BH162"/>
  <c r="BG162"/>
  <c r="BF162"/>
  <c r="T162"/>
  <c r="T161"/>
  <c r="R162"/>
  <c r="R161"/>
  <c r="P162"/>
  <c r="P161"/>
  <c r="BI159"/>
  <c r="BH159"/>
  <c r="BG159"/>
  <c r="BF159"/>
  <c r="T159"/>
  <c r="R159"/>
  <c r="P159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7"/>
  <c r="BH147"/>
  <c r="BG147"/>
  <c r="BF147"/>
  <c r="T147"/>
  <c r="T146"/>
  <c r="R147"/>
  <c r="R146"/>
  <c r="P147"/>
  <c r="P146"/>
  <c r="BI142"/>
  <c r="BH142"/>
  <c r="BG142"/>
  <c r="BF142"/>
  <c r="T142"/>
  <c r="T141"/>
  <c r="R142"/>
  <c r="R141"/>
  <c r="P142"/>
  <c r="P141"/>
  <c r="BI137"/>
  <c r="BH137"/>
  <c r="BG137"/>
  <c r="BF137"/>
  <c r="T137"/>
  <c r="T136"/>
  <c r="T135"/>
  <c r="R137"/>
  <c r="R136"/>
  <c r="P137"/>
  <c r="P136"/>
  <c r="P135"/>
  <c r="BI132"/>
  <c r="BH132"/>
  <c r="BG132"/>
  <c r="BF132"/>
  <c r="T132"/>
  <c r="R132"/>
  <c r="P132"/>
  <c r="BI128"/>
  <c r="BH128"/>
  <c r="BG128"/>
  <c r="BF128"/>
  <c r="T128"/>
  <c r="R128"/>
  <c r="P128"/>
  <c r="BI124"/>
  <c r="BH124"/>
  <c r="BG124"/>
  <c r="BF124"/>
  <c r="T124"/>
  <c r="R124"/>
  <c r="P124"/>
  <c r="BI107"/>
  <c r="BH107"/>
  <c r="BG107"/>
  <c r="BF107"/>
  <c r="T107"/>
  <c r="T102"/>
  <c r="R107"/>
  <c r="R102"/>
  <c r="P107"/>
  <c r="P102"/>
  <c r="BI103"/>
  <c r="BH103"/>
  <c r="BG103"/>
  <c r="BF103"/>
  <c r="T103"/>
  <c r="R103"/>
  <c r="P103"/>
  <c r="J96"/>
  <c r="J95"/>
  <c r="F95"/>
  <c r="F93"/>
  <c r="E91"/>
  <c r="J55"/>
  <c r="J54"/>
  <c r="F54"/>
  <c r="F52"/>
  <c r="E50"/>
  <c r="J18"/>
  <c r="E18"/>
  <c r="F55"/>
  <c r="J17"/>
  <c r="J12"/>
  <c r="J52"/>
  <c r="E7"/>
  <c r="E48"/>
  <c i="2" r="J37"/>
  <c r="J36"/>
  <c i="1" r="AY55"/>
  <c i="2" r="J35"/>
  <c i="1" r="AX55"/>
  <c i="2"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4"/>
  <c r="BH354"/>
  <c r="BG354"/>
  <c r="BF354"/>
  <c r="T354"/>
  <c r="R354"/>
  <c r="P354"/>
  <c r="BI353"/>
  <c r="BH353"/>
  <c r="BG353"/>
  <c r="BF353"/>
  <c r="T353"/>
  <c r="R353"/>
  <c r="P353"/>
  <c r="BI352"/>
  <c r="BH352"/>
  <c r="BG352"/>
  <c r="BF352"/>
  <c r="T352"/>
  <c r="R352"/>
  <c r="P352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8"/>
  <c r="BH348"/>
  <c r="BG348"/>
  <c r="BF348"/>
  <c r="T348"/>
  <c r="R348"/>
  <c r="P348"/>
  <c r="BI345"/>
  <c r="BH345"/>
  <c r="BG345"/>
  <c r="BF345"/>
  <c r="T345"/>
  <c r="R345"/>
  <c r="P345"/>
  <c r="BI342"/>
  <c r="BH342"/>
  <c r="BG342"/>
  <c r="BF342"/>
  <c r="T342"/>
  <c r="R342"/>
  <c r="P342"/>
  <c r="BI339"/>
  <c r="BH339"/>
  <c r="BG339"/>
  <c r="BF339"/>
  <c r="T339"/>
  <c r="R339"/>
  <c r="P339"/>
  <c r="BI335"/>
  <c r="BH335"/>
  <c r="BG335"/>
  <c r="BF335"/>
  <c r="T335"/>
  <c r="R335"/>
  <c r="P335"/>
  <c r="BI329"/>
  <c r="BH329"/>
  <c r="BG329"/>
  <c r="BF329"/>
  <c r="T329"/>
  <c r="R329"/>
  <c r="P329"/>
  <c r="BI327"/>
  <c r="BH327"/>
  <c r="BG327"/>
  <c r="BF327"/>
  <c r="T327"/>
  <c r="R327"/>
  <c r="P327"/>
  <c r="BI323"/>
  <c r="BH323"/>
  <c r="BG323"/>
  <c r="BF323"/>
  <c r="T323"/>
  <c r="R323"/>
  <c r="P323"/>
  <c r="BI321"/>
  <c r="BH321"/>
  <c r="BG321"/>
  <c r="BF321"/>
  <c r="T321"/>
  <c r="R321"/>
  <c r="P321"/>
  <c r="BI317"/>
  <c r="BH317"/>
  <c r="BG317"/>
  <c r="BF317"/>
  <c r="T317"/>
  <c r="R317"/>
  <c r="P317"/>
  <c r="BI309"/>
  <c r="BH309"/>
  <c r="BG309"/>
  <c r="BF309"/>
  <c r="T309"/>
  <c r="R309"/>
  <c r="P309"/>
  <c r="BI304"/>
  <c r="BH304"/>
  <c r="BG304"/>
  <c r="BF304"/>
  <c r="T304"/>
  <c r="R304"/>
  <c r="P304"/>
  <c r="BI300"/>
  <c r="BH300"/>
  <c r="BG300"/>
  <c r="BF300"/>
  <c r="T300"/>
  <c r="R300"/>
  <c r="P300"/>
  <c r="BI298"/>
  <c r="BH298"/>
  <c r="BG298"/>
  <c r="BF298"/>
  <c r="T298"/>
  <c r="R298"/>
  <c r="P298"/>
  <c r="BI294"/>
  <c r="BH294"/>
  <c r="BG294"/>
  <c r="BF294"/>
  <c r="T294"/>
  <c r="R294"/>
  <c r="P294"/>
  <c r="BI290"/>
  <c r="BH290"/>
  <c r="BG290"/>
  <c r="BF290"/>
  <c r="T290"/>
  <c r="R290"/>
  <c r="P290"/>
  <c r="BI288"/>
  <c r="BH288"/>
  <c r="BG288"/>
  <c r="BF288"/>
  <c r="T288"/>
  <c r="R288"/>
  <c r="P288"/>
  <c r="BI276"/>
  <c r="BH276"/>
  <c r="BG276"/>
  <c r="BF276"/>
  <c r="T276"/>
  <c r="R276"/>
  <c r="P276"/>
  <c r="BI273"/>
  <c r="BH273"/>
  <c r="BG273"/>
  <c r="BF273"/>
  <c r="T273"/>
  <c r="R273"/>
  <c r="P273"/>
  <c r="BI265"/>
  <c r="BH265"/>
  <c r="BG265"/>
  <c r="BF265"/>
  <c r="T265"/>
  <c r="R265"/>
  <c r="P265"/>
  <c r="BI263"/>
  <c r="BH263"/>
  <c r="BG263"/>
  <c r="BF263"/>
  <c r="T263"/>
  <c r="R263"/>
  <c r="P263"/>
  <c r="BI259"/>
  <c r="BH259"/>
  <c r="BG259"/>
  <c r="BF259"/>
  <c r="T259"/>
  <c r="R259"/>
  <c r="P259"/>
  <c r="BI257"/>
  <c r="BH257"/>
  <c r="BG257"/>
  <c r="BF257"/>
  <c r="T257"/>
  <c r="R257"/>
  <c r="P257"/>
  <c r="BI253"/>
  <c r="BH253"/>
  <c r="BG253"/>
  <c r="BF253"/>
  <c r="T253"/>
  <c r="R253"/>
  <c r="P253"/>
  <c r="BI249"/>
  <c r="BH249"/>
  <c r="BG249"/>
  <c r="BF249"/>
  <c r="T249"/>
  <c r="R249"/>
  <c r="P249"/>
  <c r="BI246"/>
  <c r="BH246"/>
  <c r="BG246"/>
  <c r="BF246"/>
  <c r="T246"/>
  <c r="R246"/>
  <c r="P246"/>
  <c r="BI236"/>
  <c r="BH236"/>
  <c r="BG236"/>
  <c r="BF236"/>
  <c r="T236"/>
  <c r="R236"/>
  <c r="P236"/>
  <c r="BI230"/>
  <c r="BH230"/>
  <c r="BG230"/>
  <c r="BF230"/>
  <c r="T230"/>
  <c r="R230"/>
  <c r="P230"/>
  <c r="BI224"/>
  <c r="BH224"/>
  <c r="BG224"/>
  <c r="BF224"/>
  <c r="T224"/>
  <c r="R224"/>
  <c r="P224"/>
  <c r="BI223"/>
  <c r="BH223"/>
  <c r="BG223"/>
  <c r="BF223"/>
  <c r="T223"/>
  <c r="R223"/>
  <c r="P223"/>
  <c r="BI218"/>
  <c r="BH218"/>
  <c r="BG218"/>
  <c r="BF218"/>
  <c r="T218"/>
  <c r="R218"/>
  <c r="P218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09"/>
  <c r="BH209"/>
  <c r="BG209"/>
  <c r="BF209"/>
  <c r="T209"/>
  <c r="R209"/>
  <c r="P209"/>
  <c r="BI208"/>
  <c r="BH208"/>
  <c r="BG208"/>
  <c r="BF208"/>
  <c r="T208"/>
  <c r="R208"/>
  <c r="P208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1"/>
  <c r="BH201"/>
  <c r="BG201"/>
  <c r="BF201"/>
  <c r="T201"/>
  <c r="R201"/>
  <c r="P201"/>
  <c r="BI197"/>
  <c r="BH197"/>
  <c r="BG197"/>
  <c r="BF197"/>
  <c r="T197"/>
  <c r="R197"/>
  <c r="P197"/>
  <c r="BI195"/>
  <c r="BH195"/>
  <c r="BG195"/>
  <c r="BF195"/>
  <c r="T195"/>
  <c r="R195"/>
  <c r="P195"/>
  <c r="BI191"/>
  <c r="BH191"/>
  <c r="BG191"/>
  <c r="BF191"/>
  <c r="T191"/>
  <c r="R191"/>
  <c r="P191"/>
  <c r="BI189"/>
  <c r="BH189"/>
  <c r="BG189"/>
  <c r="BF189"/>
  <c r="T189"/>
  <c r="R189"/>
  <c r="P189"/>
  <c r="BI185"/>
  <c r="BH185"/>
  <c r="BG185"/>
  <c r="BF185"/>
  <c r="T185"/>
  <c r="T184"/>
  <c r="R185"/>
  <c r="R184"/>
  <c r="P185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6"/>
  <c r="BH166"/>
  <c r="BG166"/>
  <c r="BF166"/>
  <c r="T166"/>
  <c r="R166"/>
  <c r="P166"/>
  <c r="BI162"/>
  <c r="BH162"/>
  <c r="BG162"/>
  <c r="BF162"/>
  <c r="T162"/>
  <c r="R162"/>
  <c r="P162"/>
  <c r="BI158"/>
  <c r="BH158"/>
  <c r="BG158"/>
  <c r="BF158"/>
  <c r="T158"/>
  <c r="R158"/>
  <c r="P158"/>
  <c r="BI153"/>
  <c r="BH153"/>
  <c r="BG153"/>
  <c r="BF153"/>
  <c r="T153"/>
  <c r="T152"/>
  <c r="R153"/>
  <c r="R152"/>
  <c r="P153"/>
  <c r="P152"/>
  <c r="BI148"/>
  <c r="BH148"/>
  <c r="BG148"/>
  <c r="BF148"/>
  <c r="T148"/>
  <c r="T147"/>
  <c r="R148"/>
  <c r="R147"/>
  <c r="P148"/>
  <c r="P147"/>
  <c r="BI143"/>
  <c r="BH143"/>
  <c r="BG143"/>
  <c r="BF143"/>
  <c r="T143"/>
  <c r="R143"/>
  <c r="P143"/>
  <c r="BI139"/>
  <c r="BH139"/>
  <c r="BG139"/>
  <c r="BF139"/>
  <c r="T139"/>
  <c r="R139"/>
  <c r="P139"/>
  <c r="BI135"/>
  <c r="BH135"/>
  <c r="BG135"/>
  <c r="BF135"/>
  <c r="T135"/>
  <c r="R135"/>
  <c r="P135"/>
  <c r="BI118"/>
  <c r="BH118"/>
  <c r="BG118"/>
  <c r="BF118"/>
  <c r="T118"/>
  <c r="R118"/>
  <c r="P118"/>
  <c r="BI114"/>
  <c r="BH114"/>
  <c r="BG114"/>
  <c r="BF114"/>
  <c r="T114"/>
  <c r="R114"/>
  <c r="P114"/>
  <c r="BI110"/>
  <c r="BH110"/>
  <c r="BG110"/>
  <c r="BF110"/>
  <c r="T110"/>
  <c r="R110"/>
  <c r="P110"/>
  <c r="BI105"/>
  <c r="BH105"/>
  <c r="BG105"/>
  <c r="BF105"/>
  <c r="T105"/>
  <c r="T104"/>
  <c r="T103"/>
  <c r="R105"/>
  <c r="R104"/>
  <c r="R103"/>
  <c r="P105"/>
  <c r="P104"/>
  <c r="P103"/>
  <c r="J98"/>
  <c r="J97"/>
  <c r="F97"/>
  <c r="F95"/>
  <c r="E93"/>
  <c r="J55"/>
  <c r="J54"/>
  <c r="F54"/>
  <c r="F52"/>
  <c r="E50"/>
  <c r="J18"/>
  <c r="E18"/>
  <c r="F98"/>
  <c r="J17"/>
  <c r="J12"/>
  <c r="J95"/>
  <c r="E7"/>
  <c r="E91"/>
  <c i="1" r="L50"/>
  <c r="AM50"/>
  <c r="AM49"/>
  <c r="L49"/>
  <c r="AM47"/>
  <c r="L47"/>
  <c r="L45"/>
  <c r="L44"/>
  <c i="3" r="BK305"/>
  <c r="J191"/>
  <c r="J183"/>
  <c i="5" r="BK154"/>
  <c i="6" r="J88"/>
  <c i="3" r="J296"/>
  <c r="J302"/>
  <c r="BK189"/>
  <c i="2" r="J246"/>
  <c i="4" r="BK258"/>
  <c i="2" r="J353"/>
  <c i="4" r="BK306"/>
  <c r="BK242"/>
  <c i="5" r="J168"/>
  <c r="J220"/>
  <c i="3" r="BK162"/>
  <c i="4" r="J202"/>
  <c i="5" r="BK275"/>
  <c i="2" r="J185"/>
  <c i="3" r="BK312"/>
  <c i="4" r="J258"/>
  <c r="J271"/>
  <c r="J299"/>
  <c i="5" r="J285"/>
  <c r="BK168"/>
  <c i="3" r="BK314"/>
  <c r="BK296"/>
  <c r="BK193"/>
  <c i="4" r="BK310"/>
  <c r="BK185"/>
  <c i="5" r="BK302"/>
  <c i="4" r="J312"/>
  <c i="5" r="J188"/>
  <c i="2" r="J148"/>
  <c i="3" r="BK261"/>
  <c i="5" r="BK182"/>
  <c i="2" r="BK327"/>
  <c i="3" r="BK311"/>
  <c r="J257"/>
  <c i="4" r="BK303"/>
  <c r="BK211"/>
  <c i="5" r="J157"/>
  <c i="2" r="J288"/>
  <c i="4" r="J242"/>
  <c r="BK220"/>
  <c r="BK284"/>
  <c i="5" r="J255"/>
  <c i="6" r="J92"/>
  <c i="3" r="BK299"/>
  <c r="BK166"/>
  <c i="4" r="BK290"/>
  <c r="J176"/>
  <c i="2" r="J249"/>
  <c i="1" r="AS54"/>
  <c i="3" r="J315"/>
  <c r="J253"/>
  <c i="5" r="BK224"/>
  <c r="BK188"/>
  <c r="BK122"/>
  <c i="2" r="BK294"/>
  <c r="J276"/>
  <c i="3" r="J314"/>
  <c i="5" r="BK185"/>
  <c r="BK150"/>
  <c i="2" r="BK178"/>
  <c r="BK208"/>
  <c i="4" r="J236"/>
  <c r="BK124"/>
  <c i="5" r="J230"/>
  <c i="4" r="J262"/>
  <c i="5" r="BK183"/>
  <c r="BK232"/>
  <c r="J178"/>
  <c i="2" r="BK253"/>
  <c i="3" r="J152"/>
  <c i="4" r="BK132"/>
  <c i="5" r="J154"/>
  <c i="2" r="BK342"/>
  <c r="BK300"/>
  <c i="3" r="BK152"/>
  <c i="4" r="BK245"/>
  <c i="2" r="J143"/>
  <c i="3" r="BK178"/>
  <c i="5" r="BK239"/>
  <c i="2" r="J355"/>
  <c r="J317"/>
  <c r="J294"/>
  <c i="4" r="J154"/>
  <c r="BK228"/>
  <c i="2" r="BK354"/>
  <c r="BK276"/>
  <c r="BK182"/>
  <c r="BK212"/>
  <c r="J105"/>
  <c i="4" r="BK191"/>
  <c i="5" r="BK209"/>
  <c i="2" r="BK353"/>
  <c r="J215"/>
  <c i="3" r="BK278"/>
  <c i="4" r="BK147"/>
  <c i="5" r="J190"/>
  <c r="J183"/>
  <c i="2" r="BK317"/>
  <c i="4" r="BK230"/>
  <c r="BK282"/>
  <c i="5" r="J292"/>
  <c i="2" r="BK206"/>
  <c i="3" r="J174"/>
  <c i="4" r="J308"/>
  <c i="5" r="BK140"/>
  <c r="J253"/>
  <c i="2" r="BK355"/>
  <c r="J206"/>
  <c r="J135"/>
  <c i="4" r="BK262"/>
  <c i="5" r="BK216"/>
  <c i="2" r="J139"/>
  <c r="J158"/>
  <c i="3" r="BK253"/>
  <c i="4" r="BK128"/>
  <c i="5" r="J279"/>
  <c i="2" r="J354"/>
  <c r="BK211"/>
  <c i="3" r="BK191"/>
  <c i="4" r="BK302"/>
  <c r="BK174"/>
  <c i="5" r="J174"/>
  <c i="2" r="BK205"/>
  <c r="J189"/>
  <c i="3" r="J227"/>
  <c r="BK257"/>
  <c i="4" r="J309"/>
  <c i="6" r="BK94"/>
  <c i="2" r="BK259"/>
  <c i="3" r="BK103"/>
  <c r="BK124"/>
  <c i="4" r="J142"/>
  <c r="J103"/>
  <c i="5" r="BK281"/>
  <c r="J122"/>
  <c i="2" r="J263"/>
  <c r="BK223"/>
  <c i="3" r="BK181"/>
  <c i="4" r="J187"/>
  <c r="J230"/>
  <c i="5" r="BK304"/>
  <c i="2" r="J339"/>
  <c r="BK143"/>
  <c r="J352"/>
  <c i="3" r="J284"/>
  <c i="4" r="BK156"/>
  <c i="5" r="BK226"/>
  <c i="2" r="J178"/>
  <c i="3" r="J309"/>
  <c i="4" r="BK170"/>
  <c r="J306"/>
  <c i="5" r="J302"/>
  <c r="J185"/>
  <c r="J191"/>
  <c i="3" r="BK309"/>
  <c r="BK188"/>
  <c r="BK186"/>
  <c i="4" r="J307"/>
  <c r="J161"/>
  <c i="5" r="J232"/>
  <c i="3" r="BK221"/>
  <c i="4" r="J217"/>
  <c i="2" r="J195"/>
  <c i="3" r="BK274"/>
  <c i="4" r="BK183"/>
  <c i="6" r="J84"/>
  <c i="2" r="BK105"/>
  <c i="3" r="J147"/>
  <c i="4" r="BK305"/>
  <c i="5" r="BK159"/>
  <c r="J224"/>
  <c i="2" r="J191"/>
  <c i="3" r="J243"/>
  <c r="BK251"/>
  <c r="J240"/>
  <c i="4" r="BK236"/>
  <c r="J164"/>
  <c r="J136"/>
  <c i="2" r="J356"/>
  <c i="3" r="J172"/>
  <c i="4" r="BK164"/>
  <c r="J170"/>
  <c i="5" r="BK310"/>
  <c r="J296"/>
  <c i="6" r="J90"/>
  <c i="2" r="BK175"/>
  <c i="3" r="J132"/>
  <c i="4" r="J245"/>
  <c r="J159"/>
  <c i="2" r="BK357"/>
  <c i="3" r="J159"/>
  <c i="5" r="BK230"/>
  <c r="BK255"/>
  <c i="2" r="BK345"/>
  <c i="3" r="BK154"/>
  <c i="4" r="BK184"/>
  <c i="5" r="J186"/>
  <c i="6" r="BK86"/>
  <c i="2" r="J208"/>
  <c i="4" r="J302"/>
  <c r="J290"/>
  <c r="J168"/>
  <c i="2" r="J300"/>
  <c r="J218"/>
  <c i="4" r="BK187"/>
  <c i="5" r="BK296"/>
  <c r="BK220"/>
  <c r="BK199"/>
  <c i="2" r="J358"/>
  <c r="BK216"/>
  <c i="4" r="J147"/>
  <c i="5" r="BK305"/>
  <c i="2" r="BK321"/>
  <c r="BK185"/>
  <c i="3" r="J221"/>
  <c i="4" r="J234"/>
  <c i="5" r="J308"/>
  <c r="BK268"/>
  <c i="2" r="BK349"/>
  <c r="J253"/>
  <c i="3" r="BK240"/>
  <c r="BK182"/>
  <c i="4" r="J278"/>
  <c i="5" r="J311"/>
  <c i="6" r="BK92"/>
  <c i="4" r="BK296"/>
  <c i="5" r="J152"/>
  <c i="2" r="BK348"/>
  <c r="BK290"/>
  <c r="J265"/>
  <c i="5" r="J299"/>
  <c r="BK186"/>
  <c i="6" r="BK90"/>
  <c i="2" r="J236"/>
  <c r="BK230"/>
  <c r="BK139"/>
  <c i="3" r="J311"/>
  <c r="J107"/>
  <c i="4" r="BK299"/>
  <c r="J180"/>
  <c i="5" r="BK242"/>
  <c i="2" r="BK213"/>
  <c i="3" r="BK128"/>
  <c i="4" r="BK308"/>
  <c r="J188"/>
  <c r="BK256"/>
  <c i="2" r="BK350"/>
  <c i="4" r="J292"/>
  <c r="J282"/>
  <c r="J124"/>
  <c i="5" r="BK263"/>
  <c r="J145"/>
  <c i="2" r="J342"/>
  <c r="BK191"/>
  <c r="BK166"/>
  <c i="4" r="BK202"/>
  <c i="5" r="BK299"/>
  <c i="6" r="J86"/>
  <c i="2" r="BK158"/>
  <c i="3" r="BK284"/>
  <c i="4" r="BK309"/>
  <c r="J305"/>
  <c r="BK288"/>
  <c r="BK195"/>
  <c r="J310"/>
  <c r="BK201"/>
  <c i="3" r="J312"/>
  <c r="BK137"/>
  <c r="J182"/>
  <c i="4" r="J152"/>
  <c i="5" r="J140"/>
  <c i="3" r="BK210"/>
  <c r="BK107"/>
  <c i="4" r="J183"/>
  <c i="2" r="J304"/>
  <c i="3" r="J217"/>
  <c i="4" r="BK154"/>
  <c i="2" r="J166"/>
  <c i="4" r="BK180"/>
  <c i="5" r="BK279"/>
  <c r="J189"/>
  <c i="2" r="J329"/>
  <c i="3" r="J137"/>
  <c i="4" r="J190"/>
  <c i="3" r="BK313"/>
  <c i="5" r="J281"/>
  <c i="2" r="J351"/>
  <c r="BK236"/>
  <c i="5" r="BK162"/>
  <c i="2" r="J350"/>
  <c r="J309"/>
  <c i="5" r="BK181"/>
  <c i="3" r="BK174"/>
  <c i="4" r="J132"/>
  <c i="5" r="J275"/>
  <c i="2" r="BK352"/>
  <c r="J290"/>
  <c i="4" r="BK312"/>
  <c r="BK193"/>
  <c i="5" r="J199"/>
  <c i="2" r="BK249"/>
  <c i="4" r="J201"/>
  <c i="5" r="J181"/>
  <c i="2" r="J349"/>
  <c i="3" r="BK315"/>
  <c r="BK229"/>
  <c r="BK292"/>
  <c i="4" r="BK217"/>
  <c r="BK136"/>
  <c i="2" r="BK195"/>
  <c r="BK114"/>
  <c i="3" r="J299"/>
  <c r="J156"/>
  <c r="J229"/>
  <c i="4" r="J192"/>
  <c r="J174"/>
  <c i="3" r="J124"/>
  <c i="4" r="BK307"/>
  <c i="5" r="J162"/>
  <c i="2" r="J327"/>
  <c r="BK224"/>
  <c i="3" r="BK223"/>
  <c r="J280"/>
  <c i="5" r="BK292"/>
  <c r="BK178"/>
  <c r="BK103"/>
  <c i="2" r="BK329"/>
  <c r="BK246"/>
  <c r="BK173"/>
  <c r="BK118"/>
  <c i="3" r="J305"/>
  <c r="BK302"/>
  <c r="BK190"/>
  <c r="J223"/>
  <c i="4" r="J195"/>
  <c i="2" r="BK215"/>
  <c i="3" r="J213"/>
  <c i="4" r="BK311"/>
  <c r="BK266"/>
  <c r="BK304"/>
  <c i="5" r="J304"/>
  <c i="2" r="J323"/>
  <c r="J180"/>
  <c i="3" r="BK227"/>
  <c i="4" r="J220"/>
  <c i="5" r="J307"/>
  <c r="J209"/>
  <c r="BK306"/>
  <c r="BK126"/>
  <c i="2" r="BK148"/>
  <c i="3" r="J190"/>
  <c r="J251"/>
  <c i="4" r="J224"/>
  <c i="5" r="BK145"/>
  <c i="2" r="BK351"/>
  <c r="BK218"/>
  <c r="BK214"/>
  <c i="3" r="J274"/>
  <c i="4" r="BK224"/>
  <c i="5" r="J303"/>
  <c i="2" r="J213"/>
  <c i="3" r="J286"/>
  <c i="4" r="J311"/>
  <c i="5" r="J242"/>
  <c i="2" r="BK257"/>
  <c i="3" r="BK198"/>
  <c i="4" r="J228"/>
  <c i="5" r="J259"/>
  <c r="BK174"/>
  <c i="2" r="J321"/>
  <c r="J118"/>
  <c r="J110"/>
  <c r="BK204"/>
  <c r="BK189"/>
  <c i="4" r="J266"/>
  <c i="5" r="J200"/>
  <c i="2" r="BK288"/>
  <c i="3" r="J204"/>
  <c r="J186"/>
  <c i="4" r="J288"/>
  <c i="5" r="BK285"/>
  <c r="BK191"/>
  <c r="J126"/>
  <c i="2" r="J335"/>
  <c r="J173"/>
  <c i="3" r="BK308"/>
  <c i="5" r="BK172"/>
  <c r="J268"/>
  <c i="2" r="J114"/>
  <c i="3" r="J189"/>
  <c r="J261"/>
  <c r="BK147"/>
  <c r="BK159"/>
  <c i="4" r="J105"/>
  <c i="5" r="J305"/>
  <c r="J239"/>
  <c i="6" r="BK88"/>
  <c i="2" r="J175"/>
  <c i="4" r="BK234"/>
  <c i="6" r="J94"/>
  <c i="2" r="BK201"/>
  <c r="J209"/>
  <c i="3" r="BK204"/>
  <c r="J154"/>
  <c i="4" r="J156"/>
  <c i="5" r="J226"/>
  <c i="2" r="J345"/>
  <c i="3" r="J308"/>
  <c r="BK142"/>
  <c i="4" r="J193"/>
  <c i="5" r="BK303"/>
  <c r="BK134"/>
  <c i="6" r="BK84"/>
  <c i="2" r="BK298"/>
  <c r="BK263"/>
  <c i="3" r="BK194"/>
  <c r="J292"/>
  <c r="BK185"/>
  <c i="4" r="J256"/>
  <c r="BK190"/>
  <c r="J185"/>
  <c i="2" r="BK358"/>
  <c r="J257"/>
  <c i="4" r="J296"/>
  <c i="5" r="BK287"/>
  <c r="BK308"/>
  <c r="J159"/>
  <c r="J216"/>
  <c i="2" r="J273"/>
  <c i="3" r="J185"/>
  <c i="4" r="BK161"/>
  <c i="5" r="BK307"/>
  <c i="2" r="BK171"/>
  <c i="4" r="BK142"/>
  <c i="5" r="J287"/>
  <c r="BK130"/>
  <c i="2" r="BK339"/>
  <c r="BK153"/>
  <c i="4" r="J211"/>
  <c i="5" r="J182"/>
  <c r="BK157"/>
  <c i="2" r="J357"/>
  <c i="3" r="J193"/>
  <c r="J194"/>
  <c i="4" r="BK278"/>
  <c i="5" r="J306"/>
  <c r="J263"/>
  <c r="BK166"/>
  <c i="2" r="BK335"/>
  <c i="3" r="J142"/>
  <c r="J166"/>
  <c r="BK168"/>
  <c i="4" r="J304"/>
  <c i="2" r="BK323"/>
  <c r="J197"/>
  <c i="3" r="BK310"/>
  <c r="BK266"/>
  <c i="4" r="BK152"/>
  <c i="5" r="BK311"/>
  <c i="2" r="BK180"/>
  <c i="3" r="J210"/>
  <c r="J310"/>
  <c r="BK156"/>
  <c r="J103"/>
  <c i="5" r="BK253"/>
  <c i="2" r="BK356"/>
  <c r="BK265"/>
  <c i="3" r="J188"/>
  <c r="J128"/>
  <c i="5" r="J130"/>
  <c i="2" r="J205"/>
  <c i="3" r="J178"/>
  <c i="5" r="J309"/>
  <c r="BK200"/>
  <c i="2" r="BK197"/>
  <c r="J216"/>
  <c i="4" r="J303"/>
  <c i="5" r="J310"/>
  <c r="J193"/>
  <c r="BK189"/>
  <c i="2" r="BK273"/>
  <c r="J162"/>
  <c r="J201"/>
  <c r="BK135"/>
  <c i="3" r="BK217"/>
  <c i="4" r="BK271"/>
  <c r="J184"/>
  <c i="5" r="BK152"/>
  <c i="2" r="BK309"/>
  <c r="J224"/>
  <c i="3" r="BK213"/>
  <c i="4" r="BK192"/>
  <c i="5" r="BK259"/>
  <c r="BK190"/>
  <c r="J166"/>
  <c i="2" r="J230"/>
  <c i="3" r="BK280"/>
  <c r="BK243"/>
  <c r="BK183"/>
  <c i="4" r="J284"/>
  <c r="J191"/>
  <c r="BK159"/>
  <c i="2" r="J259"/>
  <c r="J298"/>
  <c i="4" r="BK176"/>
  <c r="BK188"/>
  <c i="2" r="J223"/>
  <c r="BK110"/>
  <c i="3" r="J278"/>
  <c r="J313"/>
  <c r="J198"/>
  <c i="5" r="BK309"/>
  <c i="2" r="J212"/>
  <c i="5" r="J103"/>
  <c i="2" r="J204"/>
  <c i="3" r="J168"/>
  <c r="BK172"/>
  <c i="5" r="J134"/>
  <c i="2" r="J153"/>
  <c i="3" r="BK132"/>
  <c i="4" r="BK103"/>
  <c i="5" r="J172"/>
  <c i="2" r="BK209"/>
  <c i="3" r="J266"/>
  <c i="4" r="J128"/>
  <c i="5" r="BK193"/>
  <c r="J107"/>
  <c i="2" r="J214"/>
  <c r="BK304"/>
  <c r="J171"/>
  <c r="J211"/>
  <c r="BK162"/>
  <c i="3" r="BK286"/>
  <c r="J181"/>
  <c i="4" r="BK292"/>
  <c i="5" r="J150"/>
  <c r="BK107"/>
  <c i="2" r="J182"/>
  <c i="3" r="J162"/>
  <c i="4" r="BK168"/>
  <c r="BK105"/>
  <c i="2" r="J348"/>
  <c i="5" l="1" r="R241"/>
  <c i="4" r="P140"/>
  <c i="5" r="R102"/>
  <c r="P138"/>
  <c r="T102"/>
  <c r="P102"/>
  <c i="3" r="R135"/>
  <c i="2" r="BK134"/>
  <c r="J134"/>
  <c r="J65"/>
  <c r="R170"/>
  <c r="BK210"/>
  <c r="J210"/>
  <c r="J76"/>
  <c r="BK275"/>
  <c r="J275"/>
  <c r="J79"/>
  <c r="BK341"/>
  <c r="J341"/>
  <c r="J81"/>
  <c i="3" r="T151"/>
  <c r="P180"/>
  <c r="R187"/>
  <c r="BK265"/>
  <c r="J265"/>
  <c r="J78"/>
  <c i="4" r="BK219"/>
  <c r="J219"/>
  <c r="J76"/>
  <c i="2" r="T109"/>
  <c r="BK157"/>
  <c r="J157"/>
  <c r="J69"/>
  <c r="T188"/>
  <c r="P217"/>
  <c r="R275"/>
  <c r="T341"/>
  <c i="3" r="T165"/>
  <c r="P212"/>
  <c r="R298"/>
  <c i="4" r="R151"/>
  <c r="R182"/>
  <c r="T194"/>
  <c r="T270"/>
  <c i="3" r="T123"/>
  <c r="T101"/>
  <c r="T100"/>
  <c r="P165"/>
  <c r="T192"/>
  <c r="BK298"/>
  <c r="J298"/>
  <c r="J79"/>
  <c i="4" r="P123"/>
  <c r="P101"/>
  <c i="2" r="P170"/>
  <c r="T203"/>
  <c r="P210"/>
  <c r="R248"/>
  <c r="P308"/>
  <c i="3" r="P123"/>
  <c r="P101"/>
  <c r="BK184"/>
  <c r="J184"/>
  <c r="J73"/>
  <c r="R192"/>
  <c r="R242"/>
  <c i="4" r="R167"/>
  <c r="R189"/>
  <c r="R244"/>
  <c r="T123"/>
  <c r="T101"/>
  <c r="T167"/>
  <c r="P270"/>
  <c i="2" r="P134"/>
  <c r="P207"/>
  <c r="T248"/>
  <c r="R341"/>
  <c i="3" r="R151"/>
  <c r="R184"/>
  <c r="P242"/>
  <c i="4" r="BK167"/>
  <c r="J167"/>
  <c r="J71"/>
  <c r="R270"/>
  <c r="P244"/>
  <c i="2" r="BK170"/>
  <c r="J170"/>
  <c r="J70"/>
  <c r="P203"/>
  <c r="T217"/>
  <c r="BK308"/>
  <c r="J308"/>
  <c r="J80"/>
  <c i="3" r="R123"/>
  <c r="R101"/>
  <c r="R100"/>
  <c r="P151"/>
  <c r="BK180"/>
  <c r="J180"/>
  <c r="J72"/>
  <c r="P187"/>
  <c r="R265"/>
  <c i="4" r="R123"/>
  <c r="R101"/>
  <c r="R100"/>
  <c r="T151"/>
  <c r="BK186"/>
  <c r="J186"/>
  <c r="J73"/>
  <c r="P189"/>
  <c r="T244"/>
  <c i="5" r="T215"/>
  <c i="2" r="P109"/>
  <c r="P108"/>
  <c r="T170"/>
  <c r="BK203"/>
  <c r="J203"/>
  <c r="J74"/>
  <c r="R207"/>
  <c r="BK248"/>
  <c r="J248"/>
  <c r="J78"/>
  <c r="R308"/>
  <c i="3" r="BK151"/>
  <c r="J151"/>
  <c r="J68"/>
  <c r="T180"/>
  <c r="T184"/>
  <c r="BK242"/>
  <c r="J242"/>
  <c r="J77"/>
  <c i="4" r="P151"/>
  <c r="T182"/>
  <c r="P194"/>
  <c r="BK270"/>
  <c r="J270"/>
  <c r="J78"/>
  <c i="2" r="R109"/>
  <c r="R188"/>
  <c r="R217"/>
  <c i="3" r="T187"/>
  <c r="P265"/>
  <c i="4" r="BK189"/>
  <c r="J189"/>
  <c r="J74"/>
  <c i="5" r="BK165"/>
  <c r="P187"/>
  <c r="P241"/>
  <c i="2" r="R157"/>
  <c r="R146"/>
  <c r="BK188"/>
  <c r="BK207"/>
  <c r="J207"/>
  <c r="J75"/>
  <c r="R210"/>
  <c i="3" r="BK192"/>
  <c r="J192"/>
  <c r="J75"/>
  <c r="T265"/>
  <c i="4" r="P186"/>
  <c r="T189"/>
  <c r="R219"/>
  <c r="BK298"/>
  <c r="J298"/>
  <c r="J79"/>
  <c i="5" r="P165"/>
  <c r="R187"/>
  <c r="P267"/>
  <c i="2" r="T134"/>
  <c r="T157"/>
  <c r="T146"/>
  <c r="BK217"/>
  <c r="J217"/>
  <c r="J77"/>
  <c r="T275"/>
  <c i="3" r="BK165"/>
  <c r="J165"/>
  <c r="J71"/>
  <c r="BK212"/>
  <c r="J212"/>
  <c r="J76"/>
  <c r="P298"/>
  <c i="4" r="BK182"/>
  <c r="J182"/>
  <c r="J72"/>
  <c r="R186"/>
  <c r="P219"/>
  <c r="T298"/>
  <c i="5" r="T121"/>
  <c r="T101"/>
  <c r="BK187"/>
  <c r="J187"/>
  <c r="J74"/>
  <c r="P215"/>
  <c r="P298"/>
  <c i="3" r="P184"/>
  <c r="BK187"/>
  <c r="J187"/>
  <c r="J74"/>
  <c r="T212"/>
  <c i="4" r="BK194"/>
  <c r="J194"/>
  <c r="J75"/>
  <c r="BK244"/>
  <c r="J244"/>
  <c r="J77"/>
  <c r="P298"/>
  <c i="5" r="T165"/>
  <c r="R184"/>
  <c r="R215"/>
  <c r="T298"/>
  <c i="2" r="R134"/>
  <c r="R203"/>
  <c r="T210"/>
  <c r="P275"/>
  <c r="P341"/>
  <c i="3" r="R180"/>
  <c r="R212"/>
  <c r="T298"/>
  <c i="4" r="P167"/>
  <c r="T186"/>
  <c r="T219"/>
  <c r="R298"/>
  <c i="5" r="R121"/>
  <c r="R101"/>
  <c r="R149"/>
  <c r="P180"/>
  <c r="T184"/>
  <c r="T187"/>
  <c r="T267"/>
  <c r="BK215"/>
  <c r="J215"/>
  <c r="J76"/>
  <c r="BK298"/>
  <c r="J298"/>
  <c r="J79"/>
  <c i="2" r="BK109"/>
  <c r="J109"/>
  <c r="J64"/>
  <c r="P157"/>
  <c r="P146"/>
  <c r="P102"/>
  <c r="P188"/>
  <c r="T207"/>
  <c r="P248"/>
  <c r="T308"/>
  <c i="3" r="BK123"/>
  <c r="J123"/>
  <c r="J63"/>
  <c r="R165"/>
  <c r="R164"/>
  <c r="P192"/>
  <c r="T242"/>
  <c i="4" r="BK123"/>
  <c r="J123"/>
  <c r="J63"/>
  <c i="5" r="R165"/>
  <c r="BK184"/>
  <c r="J184"/>
  <c r="J73"/>
  <c r="P192"/>
  <c r="BK267"/>
  <c r="J267"/>
  <c r="J78"/>
  <c r="BK121"/>
  <c r="J121"/>
  <c r="J63"/>
  <c r="BK149"/>
  <c r="J149"/>
  <c r="J68"/>
  <c r="BK180"/>
  <c r="J180"/>
  <c r="J72"/>
  <c r="P184"/>
  <c r="R192"/>
  <c r="T241"/>
  <c r="P121"/>
  <c r="P101"/>
  <c r="P149"/>
  <c r="R180"/>
  <c r="BK192"/>
  <c r="J192"/>
  <c r="J75"/>
  <c r="BK241"/>
  <c r="J241"/>
  <c r="J77"/>
  <c r="R298"/>
  <c i="4" r="BK151"/>
  <c r="J151"/>
  <c r="J68"/>
  <c r="P182"/>
  <c r="R194"/>
  <c i="5" r="T149"/>
  <c r="T180"/>
  <c r="T192"/>
  <c r="R267"/>
  <c i="6" r="BK83"/>
  <c r="J83"/>
  <c r="J61"/>
  <c r="P83"/>
  <c r="P82"/>
  <c r="P81"/>
  <c i="1" r="AU59"/>
  <c i="6" r="R83"/>
  <c r="R82"/>
  <c r="R81"/>
  <c r="T83"/>
  <c r="T82"/>
  <c r="T81"/>
  <c i="2" r="BK152"/>
  <c r="J152"/>
  <c r="J68"/>
  <c i="3" r="BK136"/>
  <c r="J136"/>
  <c r="J65"/>
  <c i="4" r="BK146"/>
  <c r="J146"/>
  <c r="J67"/>
  <c i="3" r="BK141"/>
  <c r="J141"/>
  <c r="J66"/>
  <c i="4" r="BK141"/>
  <c r="J141"/>
  <c r="J66"/>
  <c r="BK163"/>
  <c r="J163"/>
  <c r="J69"/>
  <c i="2" r="BK147"/>
  <c r="J147"/>
  <c r="J67"/>
  <c i="3" r="BK102"/>
  <c r="BK101"/>
  <c r="BK161"/>
  <c r="J161"/>
  <c r="J69"/>
  <c i="4" r="BK135"/>
  <c r="J135"/>
  <c r="J64"/>
  <c i="5" r="BK133"/>
  <c r="J133"/>
  <c r="J64"/>
  <c r="BK144"/>
  <c r="J144"/>
  <c r="J67"/>
  <c r="BK161"/>
  <c r="J161"/>
  <c r="J69"/>
  <c i="2" r="BK104"/>
  <c r="J104"/>
  <c r="J62"/>
  <c r="BK184"/>
  <c r="J184"/>
  <c r="J71"/>
  <c i="3" r="BK146"/>
  <c r="J146"/>
  <c r="J67"/>
  <c i="5" r="BK139"/>
  <c r="J139"/>
  <c r="J66"/>
  <c r="BK102"/>
  <c r="J102"/>
  <c r="J62"/>
  <c i="6" r="BE86"/>
  <c r="BE94"/>
  <c r="F55"/>
  <c r="BE90"/>
  <c r="BE92"/>
  <c r="J52"/>
  <c r="BE84"/>
  <c r="E48"/>
  <c r="BE88"/>
  <c i="5" r="E48"/>
  <c r="BE122"/>
  <c r="BE126"/>
  <c r="J93"/>
  <c r="BE162"/>
  <c r="BE168"/>
  <c r="BE174"/>
  <c r="BE140"/>
  <c r="BE154"/>
  <c r="BE183"/>
  <c r="BE185"/>
  <c r="BE191"/>
  <c r="BE150"/>
  <c i="4" r="BK101"/>
  <c r="J101"/>
  <c r="J61"/>
  <c i="5" r="BE103"/>
  <c r="BE107"/>
  <c r="BE166"/>
  <c r="BE178"/>
  <c r="BE189"/>
  <c i="4" r="BK166"/>
  <c r="J166"/>
  <c r="J70"/>
  <c i="5" r="F96"/>
  <c r="BE181"/>
  <c r="BE188"/>
  <c r="BE190"/>
  <c r="BE216"/>
  <c r="BE134"/>
  <c r="BE186"/>
  <c r="BE255"/>
  <c r="BE268"/>
  <c r="BE145"/>
  <c r="BE152"/>
  <c r="BE159"/>
  <c r="BE172"/>
  <c r="BE230"/>
  <c r="BE232"/>
  <c r="BE253"/>
  <c r="BE130"/>
  <c r="BE199"/>
  <c r="BE209"/>
  <c r="BE220"/>
  <c r="BE224"/>
  <c r="BE239"/>
  <c r="BE259"/>
  <c r="BE275"/>
  <c r="BE281"/>
  <c r="BE287"/>
  <c r="BE299"/>
  <c r="BE303"/>
  <c r="BE157"/>
  <c r="BE182"/>
  <c r="BE226"/>
  <c r="BE242"/>
  <c r="BE285"/>
  <c r="BE292"/>
  <c r="BE305"/>
  <c r="BE309"/>
  <c r="BE193"/>
  <c r="BE200"/>
  <c r="BE263"/>
  <c r="BE302"/>
  <c r="BE304"/>
  <c r="BE306"/>
  <c r="BE307"/>
  <c r="BE308"/>
  <c r="BE310"/>
  <c r="BE311"/>
  <c r="BE279"/>
  <c r="BE296"/>
  <c i="3" r="J101"/>
  <c r="J61"/>
  <c r="J102"/>
  <c r="J62"/>
  <c r="BK164"/>
  <c r="J164"/>
  <c r="J70"/>
  <c i="4" r="J93"/>
  <c r="BE103"/>
  <c r="BE142"/>
  <c r="F55"/>
  <c r="BE105"/>
  <c r="BE132"/>
  <c r="BE152"/>
  <c r="BE128"/>
  <c r="BE154"/>
  <c r="BE168"/>
  <c r="BE176"/>
  <c r="E89"/>
  <c r="BE159"/>
  <c r="BE164"/>
  <c r="BE185"/>
  <c r="BE188"/>
  <c r="BE192"/>
  <c r="BE262"/>
  <c r="BE266"/>
  <c r="BE288"/>
  <c r="BE161"/>
  <c r="BE170"/>
  <c r="BE174"/>
  <c r="BE180"/>
  <c r="BE184"/>
  <c r="BE187"/>
  <c r="BE193"/>
  <c r="BE195"/>
  <c r="BE211"/>
  <c r="BE224"/>
  <c r="BE230"/>
  <c r="BE234"/>
  <c r="BE242"/>
  <c r="BE290"/>
  <c r="BE302"/>
  <c r="BE201"/>
  <c r="BE236"/>
  <c r="BE245"/>
  <c r="BE256"/>
  <c r="BE278"/>
  <c r="BE284"/>
  <c r="BE296"/>
  <c r="BE304"/>
  <c r="BE306"/>
  <c r="BE308"/>
  <c r="BE309"/>
  <c r="BE124"/>
  <c r="BE136"/>
  <c r="BE147"/>
  <c r="BE183"/>
  <c r="BE191"/>
  <c r="BE202"/>
  <c r="BE258"/>
  <c r="BE271"/>
  <c r="BE292"/>
  <c r="BE305"/>
  <c r="BE310"/>
  <c r="BE156"/>
  <c r="BE190"/>
  <c r="BE217"/>
  <c r="BE220"/>
  <c r="BE228"/>
  <c r="BE282"/>
  <c r="BE299"/>
  <c r="BE303"/>
  <c r="BE307"/>
  <c r="BE311"/>
  <c r="BE312"/>
  <c i="2" r="BK108"/>
  <c i="3" r="BE159"/>
  <c i="2" r="BK146"/>
  <c r="J146"/>
  <c r="J66"/>
  <c r="J188"/>
  <c r="J73"/>
  <c i="3" r="E89"/>
  <c r="BE103"/>
  <c r="BE156"/>
  <c r="BE181"/>
  <c r="BE162"/>
  <c r="J93"/>
  <c r="BE132"/>
  <c r="BE193"/>
  <c r="F96"/>
  <c r="BE124"/>
  <c r="BE166"/>
  <c r="BE172"/>
  <c r="BE174"/>
  <c r="BE190"/>
  <c r="BE154"/>
  <c r="BE194"/>
  <c r="BE204"/>
  <c r="BE210"/>
  <c r="BE168"/>
  <c r="BE188"/>
  <c r="BE217"/>
  <c r="BE221"/>
  <c r="BE243"/>
  <c r="BE274"/>
  <c r="BE137"/>
  <c r="BE182"/>
  <c r="BE185"/>
  <c r="BE191"/>
  <c r="BE257"/>
  <c r="BE266"/>
  <c r="BE278"/>
  <c r="BE107"/>
  <c r="BE147"/>
  <c r="BE240"/>
  <c r="BE280"/>
  <c r="BE284"/>
  <c r="BE286"/>
  <c r="BE128"/>
  <c r="BE178"/>
  <c r="BE183"/>
  <c r="BE223"/>
  <c r="BE229"/>
  <c r="BE305"/>
  <c r="BE308"/>
  <c r="BE310"/>
  <c r="BE311"/>
  <c r="BE312"/>
  <c r="BE315"/>
  <c r="BE142"/>
  <c r="BE186"/>
  <c r="BE189"/>
  <c r="BE198"/>
  <c r="BE213"/>
  <c r="BE227"/>
  <c r="BE251"/>
  <c r="BE253"/>
  <c r="BE152"/>
  <c r="BE261"/>
  <c r="BE292"/>
  <c r="BE296"/>
  <c r="BE299"/>
  <c r="BE302"/>
  <c r="BE309"/>
  <c r="BE313"/>
  <c r="BE314"/>
  <c i="2" r="F55"/>
  <c r="BE173"/>
  <c r="BE185"/>
  <c r="E48"/>
  <c r="J52"/>
  <c r="BE110"/>
  <c r="BE135"/>
  <c r="BE148"/>
  <c r="BE153"/>
  <c r="BE158"/>
  <c r="BE171"/>
  <c r="BE175"/>
  <c r="BE180"/>
  <c r="BE197"/>
  <c r="BE201"/>
  <c r="BE273"/>
  <c r="BE105"/>
  <c r="BE114"/>
  <c r="BE118"/>
  <c r="BE143"/>
  <c r="BE162"/>
  <c r="BE178"/>
  <c r="BE206"/>
  <c r="BE209"/>
  <c r="BE215"/>
  <c r="BE223"/>
  <c r="BE224"/>
  <c r="BE208"/>
  <c r="BE211"/>
  <c r="BE212"/>
  <c r="BE213"/>
  <c r="BE216"/>
  <c r="BE218"/>
  <c r="BE236"/>
  <c r="BE257"/>
  <c r="BE259"/>
  <c r="BE263"/>
  <c r="BE265"/>
  <c r="BE276"/>
  <c r="BE300"/>
  <c r="BE139"/>
  <c r="BE166"/>
  <c r="BE182"/>
  <c r="BE189"/>
  <c r="BE191"/>
  <c r="BE195"/>
  <c r="BE204"/>
  <c r="BE205"/>
  <c r="BE214"/>
  <c r="BE230"/>
  <c r="BE246"/>
  <c r="BE249"/>
  <c r="BE253"/>
  <c r="BE288"/>
  <c r="BE290"/>
  <c r="BE294"/>
  <c r="BE298"/>
  <c r="BE304"/>
  <c r="BE309"/>
  <c r="BE317"/>
  <c r="BE321"/>
  <c r="BE323"/>
  <c r="BE327"/>
  <c r="BE329"/>
  <c r="BE335"/>
  <c r="BE339"/>
  <c r="BE342"/>
  <c r="BE345"/>
  <c r="BE348"/>
  <c r="BE349"/>
  <c r="BE350"/>
  <c r="BE351"/>
  <c r="BE352"/>
  <c r="BE353"/>
  <c r="BE354"/>
  <c r="BE355"/>
  <c r="BE356"/>
  <c r="BE357"/>
  <c r="BE358"/>
  <c r="F36"/>
  <c i="1" r="BC55"/>
  <c i="2" r="F37"/>
  <c i="1" r="BD55"/>
  <c i="2" r="F35"/>
  <c i="1" r="BB55"/>
  <c i="3" r="J34"/>
  <c i="1" r="AW56"/>
  <c i="3" r="F37"/>
  <c i="1" r="BD56"/>
  <c i="5" r="J34"/>
  <c i="1" r="AW58"/>
  <c i="6" r="F36"/>
  <c i="1" r="BC59"/>
  <c i="6" r="F37"/>
  <c i="1" r="BD59"/>
  <c i="4" r="F35"/>
  <c i="1" r="BB57"/>
  <c i="3" r="F35"/>
  <c i="1" r="BB56"/>
  <c i="3" r="F34"/>
  <c i="1" r="BA56"/>
  <c i="4" r="F34"/>
  <c i="1" r="BA57"/>
  <c i="6" r="J34"/>
  <c i="1" r="AW59"/>
  <c i="4" r="J34"/>
  <c i="1" r="AW57"/>
  <c i="5" r="F37"/>
  <c i="1" r="BD58"/>
  <c i="5" r="F36"/>
  <c i="1" r="BC58"/>
  <c i="2" r="F34"/>
  <c i="1" r="BA55"/>
  <c i="4" r="F36"/>
  <c i="1" r="BC57"/>
  <c i="3" r="F36"/>
  <c i="1" r="BC56"/>
  <c i="5" r="F35"/>
  <c i="1" r="BB58"/>
  <c i="6" r="F34"/>
  <c i="1" r="BA59"/>
  <c i="2" r="J34"/>
  <c i="1" r="AW55"/>
  <c i="6" r="F35"/>
  <c i="1" r="BB59"/>
  <c i="4" r="F37"/>
  <c i="1" r="BD57"/>
  <c i="5" r="F34"/>
  <c i="1" r="BA58"/>
  <c i="5" l="1" r="R100"/>
  <c i="2" r="P187"/>
  <c r="P101"/>
  <c i="1" r="AU55"/>
  <c i="5" r="T100"/>
  <c r="P100"/>
  <c r="P164"/>
  <c r="BK164"/>
  <c r="J164"/>
  <c r="J70"/>
  <c i="2" r="BK187"/>
  <c r="J187"/>
  <c r="J72"/>
  <c i="5" r="R164"/>
  <c r="R99"/>
  <c i="2" r="R108"/>
  <c r="R102"/>
  <c i="4" r="P100"/>
  <c r="R166"/>
  <c r="R99"/>
  <c r="T166"/>
  <c i="5" r="T164"/>
  <c i="3" r="T164"/>
  <c r="T99"/>
  <c i="4" r="T100"/>
  <c r="T99"/>
  <c i="2" r="T187"/>
  <c r="T108"/>
  <c r="T102"/>
  <c r="T101"/>
  <c i="4" r="P166"/>
  <c i="2" r="R187"/>
  <c i="3" r="P164"/>
  <c r="R99"/>
  <c r="P100"/>
  <c r="P99"/>
  <c i="1" r="AU56"/>
  <c i="5" r="BK101"/>
  <c r="J101"/>
  <c r="J61"/>
  <c i="4" r="BK140"/>
  <c r="J140"/>
  <c r="J65"/>
  <c i="2" r="BK103"/>
  <c r="J103"/>
  <c r="J61"/>
  <c i="3" r="BK135"/>
  <c r="J135"/>
  <c r="J64"/>
  <c i="5" r="J165"/>
  <c r="J71"/>
  <c r="BK138"/>
  <c r="J138"/>
  <c r="J65"/>
  <c i="6" r="BK82"/>
  <c r="J82"/>
  <c r="J60"/>
  <c i="4" r="BK100"/>
  <c r="J100"/>
  <c r="J60"/>
  <c i="2" r="BK102"/>
  <c r="J102"/>
  <c r="J60"/>
  <c r="J108"/>
  <c r="J63"/>
  <c r="J33"/>
  <c i="1" r="AV55"/>
  <c r="AT55"/>
  <c i="2" r="F33"/>
  <c i="1" r="AZ55"/>
  <c i="3" r="F33"/>
  <c i="1" r="AZ56"/>
  <c i="3" r="J33"/>
  <c i="1" r="AV56"/>
  <c r="AT56"/>
  <c r="BD54"/>
  <c r="W33"/>
  <c i="5" r="F33"/>
  <c i="1" r="AZ58"/>
  <c i="6" r="F33"/>
  <c i="1" r="AZ59"/>
  <c i="5" r="J33"/>
  <c i="1" r="AV58"/>
  <c r="AT58"/>
  <c i="4" r="F33"/>
  <c i="1" r="AZ57"/>
  <c i="4" r="J33"/>
  <c i="1" r="AV57"/>
  <c r="AT57"/>
  <c r="BC54"/>
  <c r="W32"/>
  <c r="BA54"/>
  <c r="AW54"/>
  <c r="AK30"/>
  <c i="6" r="J33"/>
  <c i="1" r="AV59"/>
  <c r="AT59"/>
  <c r="BB54"/>
  <c r="W31"/>
  <c i="4" l="1" r="P99"/>
  <c i="1" r="AU57"/>
  <c i="5" r="P99"/>
  <c i="1" r="AU58"/>
  <c i="2" r="R101"/>
  <c i="5" r="T99"/>
  <c r="BK100"/>
  <c r="J100"/>
  <c r="J60"/>
  <c i="3" r="BK100"/>
  <c r="J100"/>
  <c r="J60"/>
  <c i="6" r="BK81"/>
  <c r="J81"/>
  <c r="J59"/>
  <c i="5" r="BK99"/>
  <c r="J99"/>
  <c r="J59"/>
  <c i="4" r="BK99"/>
  <c r="J99"/>
  <c i="2" r="BK101"/>
  <c r="J101"/>
  <c r="J59"/>
  <c i="1" r="AY54"/>
  <c r="W30"/>
  <c i="4" r="J30"/>
  <c i="1" r="AG57"/>
  <c r="AN57"/>
  <c r="AX54"/>
  <c r="AZ54"/>
  <c r="W29"/>
  <c i="3" l="1" r="BK99"/>
  <c r="J99"/>
  <c r="J59"/>
  <c i="4" r="J39"/>
  <c r="J59"/>
  <c i="1" r="AU54"/>
  <c i="6" r="J30"/>
  <c i="1" r="AG59"/>
  <c i="5" r="J30"/>
  <c i="1" r="AG58"/>
  <c r="AN58"/>
  <c r="AV54"/>
  <c r="AK29"/>
  <c i="2" r="J30"/>
  <c i="1" r="AG55"/>
  <c i="6" l="1" r="J39"/>
  <c i="5" r="J39"/>
  <c i="1" r="AN55"/>
  <c i="2" r="J39"/>
  <c i="1" r="AN59"/>
  <c r="AT54"/>
  <c i="3" r="J30"/>
  <c i="1" r="AG56"/>
  <c r="AN56"/>
  <c i="3" l="1" r="J39"/>
  <c i="1"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<sst xmlns="http://schemas.openxmlformats.org/spreadsheetml/2006/main">
  <si>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</si>
  <si>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</si>
  <si>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</si>
  <si>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</si>
  <si>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</si>
  <si>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{6562c873-aa78-4223-afbc-faa0fd289eba}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</si>
  <si>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</si>
  <si>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</si>
  <si>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</si>
  <si>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</si>
  <si>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</si>
  <si>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</si>
  <si>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</si>
  <si>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</si>
  <si>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2421-26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</si>
  <si>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</si>
  <si>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</si>
  <si>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Rekonstrukce interiéru společných prostor historické budovy</t>
  </si>
  <si>
    <t>KSO:</t>
  </si>
  <si>
    <t/>
  </si>
  <si>
    <t>CC-CZ:</t>
  </si>
  <si>
    <t>Místo:</t>
  </si>
  <si>
    <t>Žamberk</t>
  </si>
  <si>
    <t>Datum:</t>
  </si>
  <si>
    <t>30. 12. 2024</t>
  </si>
  <si>
    <t>Zadavatel:</t>
  </si>
  <si>
    <t>IČ:</t>
  </si>
  <si>
    <t>Gymnázium Žamberk</t>
  </si>
  <si>
    <t>DIČ:</t>
  </si>
  <si>
    <t>Uchazeč:</t>
  </si>
  <si>
    <t>Vyplň údaj</t>
  </si>
  <si>
    <t>Projektant:</t>
  </si>
  <si>
    <t>Stapring, s.r.o.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</si>
  <si>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</si>
  <si>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</si>
  <si>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</si>
  <si>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</si>
  <si>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</si>
  <si>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</si>
  <si>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</si>
  <si>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</si>
  <si>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</si>
  <si>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</si>
  <si>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</si>
  <si>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</si>
  <si>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</si>
  <si>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</si>
  <si>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</si>
  <si>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</si>
  <si>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</si>
  <si>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</si>
  <si>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</si>
  <si>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</si>
  <si>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</si>
  <si>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</si>
  <si>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</si>
  <si>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</si>
  <si>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</si>
  <si>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</si>
  <si>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</si>
  <si>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</si>
  <si>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</si>
  <si>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</si>
  <si>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</si>
  <si>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</si>
  <si>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</si>
  <si>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</si>
  <si>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</si>
  <si>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</si>
  <si>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</si>
  <si>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</si>
  <si>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</si>
  <si>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</si>
  <si>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</si>
  <si>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</si>
  <si>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</si>
  <si>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242103</t>
  </si>
  <si>
    <t>SO 03 1NP levá část</t>
  </si>
  <si>
    <t>STA</t>
  </si>
  <si>
    <t>1</t>
  </si>
  <si>
    <t>{a985f888-8b6c-4a09-9891-660b26e00b07}</t>
  </si>
  <si>
    <t>2</t>
  </si>
  <si>
    <t>242104</t>
  </si>
  <si>
    <t>SO 04 1NP pravá část</t>
  </si>
  <si>
    <t>{8fe67b17-ac5c-47f6-8aa0-885f09e0c373}</t>
  </si>
  <si>
    <t>242108</t>
  </si>
  <si>
    <t>SO 08 3NP levá část</t>
  </si>
  <si>
    <t>{5206a811-f334-44d3-8ef3-04b2cefe05c3}</t>
  </si>
  <si>
    <t>242109</t>
  </si>
  <si>
    <t>SO 09 3NP pravá část</t>
  </si>
  <si>
    <t>{95a52d4a-f68a-4c81-b9fc-b8209ee2b649}</t>
  </si>
  <si>
    <t>242110</t>
  </si>
  <si>
    <t>VRN</t>
  </si>
  <si>
    <t>{20882705-b35e-40f5-94bc-d80b7d80db30}</t>
  </si>
  <si>
    <t>HPL</t>
  </si>
  <si>
    <t>5,942</t>
  </si>
  <si>
    <t>HPL1</t>
  </si>
  <si>
    <t>15,058</t>
  </si>
  <si>
    <t>KRYCÍ LIST SOUPISU PRACÍ</t>
  </si>
  <si>
    <t>HPL2</t>
  </si>
  <si>
    <t>13,116</t>
  </si>
  <si>
    <t>linoleum</t>
  </si>
  <si>
    <t>39,18</t>
  </si>
  <si>
    <t>malba</t>
  </si>
  <si>
    <t>66,492</t>
  </si>
  <si>
    <t>nater</t>
  </si>
  <si>
    <t>12,181</t>
  </si>
  <si>
    <t>Objekt:</t>
  </si>
  <si>
    <t>omitka</t>
  </si>
  <si>
    <t>61,428</t>
  </si>
  <si>
    <t>242103 - SO 03 1NP levá část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</si>
  <si>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</si>
  <si>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</si>
  <si>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</si>
  <si>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</si>
  <si>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</si>
  <si>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</si>
  <si>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  31 - Zdi pozemních staveb</t>
  </si>
  <si>
    <t xml:space="preserve">    6 - Úpravy povrchů, podlahy a osazování výplní</t>
  </si>
  <si>
    <t xml:space="preserve">      61 - Úprava povrchů vnitřních</t>
  </si>
  <si>
    <t xml:space="preserve">      63 - Podlahy a podlahové konstrukce</t>
  </si>
  <si>
    <t xml:space="preserve">    9 - Ostatní konstrukce a práce, bourání</t>
  </si>
  <si>
    <t xml:space="preserve">      94 - Lešení a stavební výtahy</t>
  </si>
  <si>
    <t xml:space="preserve">      95 - Různé dokončovací konstrukce a práce pozemních staveb</t>
  </si>
  <si>
    <t xml:space="preserve">      96 - Bourání konstrukcí</t>
  </si>
  <si>
    <t xml:space="preserve">    997 - Přesun sutě</t>
  </si>
  <si>
    <t xml:space="preserve">    998 - Přesun hmot</t>
  </si>
  <si>
    <t>PSV - Práce a dodávky PSV</t>
  </si>
  <si>
    <t xml:space="preserve">    713 - Izolace tepelné</t>
  </si>
  <si>
    <t xml:space="preserve">    733 - Ústřední vytápění - rozvodné potrubí</t>
  </si>
  <si>
    <t xml:space="preserve">    735 - Ústřední vytápění - otopná tělesa</t>
  </si>
  <si>
    <t xml:space="preserve">    741 - Elektroinstalace - silnoproud</t>
  </si>
  <si>
    <t xml:space="preserve">    766 - Konstrukce truhlářské</t>
  </si>
  <si>
    <t xml:space="preserve">    776 - Podlahy povlakové</t>
  </si>
  <si>
    <t xml:space="preserve">    783 - Dokončovací práce - nátěry</t>
  </si>
  <si>
    <t xml:space="preserve">    784 - Dokončovací práce - malby a tapety</t>
  </si>
  <si>
    <t>OST -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</si>
  <si>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</si>
  <si>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</si>
  <si>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</si>
  <si>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</si>
  <si>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</si>
  <si>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</si>
  <si>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</si>
  <si>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</si>
  <si>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</si>
  <si>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</si>
  <si>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</si>
  <si>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</si>
  <si>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</si>
  <si>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</si>
  <si>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</si>
  <si>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</si>
  <si>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</si>
  <si>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</si>
  <si>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31</t>
  </si>
  <si>
    <t>Zdi pozemních staveb</t>
  </si>
  <si>
    <t>K</t>
  </si>
  <si>
    <t>311272031.XLA</t>
  </si>
  <si>
    <t>Zdivo z tvárnic Ytong Statik 200 tl zdiva 200 mm</t>
  </si>
  <si>
    <t>m2</t>
  </si>
  <si>
    <t>4</t>
  </si>
  <si>
    <t>546093494</t>
  </si>
  <si>
    <t>VV</t>
  </si>
  <si>
    <t>0,6*1,97</t>
  </si>
  <si>
    <t>omitka1</t>
  </si>
  <si>
    <t>Součet</t>
  </si>
  <si>
    <t>6</t>
  </si>
  <si>
    <t>Úpravy povrchů, podlahy a osazování výplní</t>
  </si>
  <si>
    <t>61</t>
  </si>
  <si>
    <t>Úprava povrchů vnitřních</t>
  </si>
  <si>
    <t>612321121</t>
  </si>
  <si>
    <t>Omítka vápenocementová vnitřních ploch nanášená ručně jednovrstvá, tloušťky do 10 mm hladká svislých konstrukcí stěn</t>
  </si>
  <si>
    <t>CS ÚRS 2022 01</t>
  </si>
  <si>
    <t>2146394114</t>
  </si>
  <si>
    <t>Online PSC</t>
  </si>
  <si>
    <t>https://podminky.urs.cz/item/CS_URS_2022_01/612321121</t>
  </si>
  <si>
    <t>611325412</t>
  </si>
  <si>
    <t>Oprava vápenocementové omítky vnitřních ploch hladké, tloušťky do 20 mm stropů, v rozsahu opravované plochy přes 10 do 30%</t>
  </si>
  <si>
    <t>249353460</t>
  </si>
  <si>
    <t>https://podminky.urs.cz/item/CS_URS_2022_01/611325412</t>
  </si>
  <si>
    <t>612325412</t>
  </si>
  <si>
    <t>Oprava vápenocementové omítky vnitřních ploch hladké, tloušťky do 20 mm stěn, v rozsahu opravované plochy přes 10 do 30%</t>
  </si>
  <si>
    <t>851908380</t>
  </si>
  <si>
    <t>https://podminky.urs.cz/item/CS_URS_2022_01/612325412</t>
  </si>
  <si>
    <t>3,61*2,57</t>
  </si>
  <si>
    <t>-0,94*0,8</t>
  </si>
  <si>
    <t>-0,9*0,8</t>
  </si>
  <si>
    <t>2,86*2,57</t>
  </si>
  <si>
    <t>-0,96*1</t>
  </si>
  <si>
    <t>0,54*(1,24+1,26)</t>
  </si>
  <si>
    <t>(1,35+0,335)*2,57</t>
  </si>
  <si>
    <t>-1,48*2,2</t>
  </si>
  <si>
    <t>0,7*2,02</t>
  </si>
  <si>
    <t>63</t>
  </si>
  <si>
    <t>Podlahy a podlahové konstrukce</t>
  </si>
  <si>
    <t>5</t>
  </si>
  <si>
    <t>631311115</t>
  </si>
  <si>
    <t>Mazanina z betonu prostého bez zvýšených nároků na prostředí tl. přes 50 do 80 mm tř. C 20/25</t>
  </si>
  <si>
    <t>m3</t>
  </si>
  <si>
    <t>1905001330</t>
  </si>
  <si>
    <t>https://podminky.urs.cz/item/CS_URS_2022_01/631311115</t>
  </si>
  <si>
    <t>linoleum*0,06</t>
  </si>
  <si>
    <t>631362021</t>
  </si>
  <si>
    <t>Výztuž mazanin ze svařovaných sítí z drátů typu KARI</t>
  </si>
  <si>
    <t>t</t>
  </si>
  <si>
    <t>429120105</t>
  </si>
  <si>
    <t>https://podminky.urs.cz/item/CS_URS_2022_01/631362021</t>
  </si>
  <si>
    <t>linoleum*0,00198</t>
  </si>
  <si>
    <t>7</t>
  </si>
  <si>
    <t>635211132</t>
  </si>
  <si>
    <t>Násyp lehký pod podlahy s udusáním a urovnáním povrchu z perlitu</t>
  </si>
  <si>
    <t>-139085478</t>
  </si>
  <si>
    <t>linoleum*0,02</t>
  </si>
  <si>
    <t>9</t>
  </si>
  <si>
    <t>Ostatní konstrukce a práce, bourání</t>
  </si>
  <si>
    <t>94</t>
  </si>
  <si>
    <t>Lešení a stavební výtahy</t>
  </si>
  <si>
    <t>8</t>
  </si>
  <si>
    <t>949101112</t>
  </si>
  <si>
    <t>Lešení pomocné pracovní pro objekty pozemních staveb pro zatížení do 150 kg/m2, o výšce lešeňové podlahy přes 1,9 do 3,5 m</t>
  </si>
  <si>
    <t>296603103</t>
  </si>
  <si>
    <t>https://podminky.urs.cz/item/CS_URS_2022_01/949101112</t>
  </si>
  <si>
    <t>95</t>
  </si>
  <si>
    <t>Různé dokončovací konstrukce a práce pozemních staveb</t>
  </si>
  <si>
    <t>952901114</t>
  </si>
  <si>
    <t>Vyčištění budov nebo objektů před předáním do užívání budov bytové nebo občanské výstavby, světlé výšky podlaží přes 4 m</t>
  </si>
  <si>
    <t>276413345</t>
  </si>
  <si>
    <t>https://podminky.urs.cz/item/CS_URS_2022_01/952901114</t>
  </si>
  <si>
    <t>96</t>
  </si>
  <si>
    <t>Bourání konstrukcí</t>
  </si>
  <si>
    <t>10</t>
  </si>
  <si>
    <t>968072455</t>
  </si>
  <si>
    <t>Vybourání kovových rámů oken s křídly, dveřních zárubní, vrat, stěn, ostění nebo obkladů dveřních zárubní, plochy do 2 m2</t>
  </si>
  <si>
    <t>233125327</t>
  </si>
  <si>
    <t>https://podminky.urs.cz/item/CS_URS_2022_01/968072455</t>
  </si>
  <si>
    <t>11</t>
  </si>
  <si>
    <t>962032431</t>
  </si>
  <si>
    <t>Bourání zdiva nadzákladového z cihel nebo tvárnic z dutých cihel nebo tvárnic pálených nebo nepálených, na maltu vápennou nebo vápenocementovou, objemu do 1 m3</t>
  </si>
  <si>
    <t>-983098053</t>
  </si>
  <si>
    <t>https://podminky.urs.cz/item/CS_URS_2022_01/962032431</t>
  </si>
  <si>
    <t>0,7*1,97*0,2</t>
  </si>
  <si>
    <t>12</t>
  </si>
  <si>
    <t>965042141</t>
  </si>
  <si>
    <t>Bourání mazanin betonových nebo z litého asfaltu tl. do 100 mm, plochy přes 4 m2</t>
  </si>
  <si>
    <t>-1263497573</t>
  </si>
  <si>
    <t>https://podminky.urs.cz/item/CS_URS_2022_01/965042141</t>
  </si>
  <si>
    <t>linoleum*0,1</t>
  </si>
  <si>
    <t>997</t>
  </si>
  <si>
    <t>Přesun sutě</t>
  </si>
  <si>
    <t>13</t>
  </si>
  <si>
    <t>997013214</t>
  </si>
  <si>
    <t>Vnitrostaveništní doprava suti a vybouraných hmot vodorovně do 50 m svisle ručně pro budovy a haly výšky přes 12 do 15 m</t>
  </si>
  <si>
    <t>676811307</t>
  </si>
  <si>
    <t>https://podminky.urs.cz/item/CS_URS_2022_01/997013214</t>
  </si>
  <si>
    <t>14</t>
  </si>
  <si>
    <t>997013501</t>
  </si>
  <si>
    <t>Odvoz suti a vybouraných hmot na skládku nebo meziskládku se složením, na vzdálenost do 1 km</t>
  </si>
  <si>
    <t>-1693319241</t>
  </si>
  <si>
    <t>https://podminky.urs.cz/item/CS_URS_2022_01/997013501</t>
  </si>
  <si>
    <t>997013509</t>
  </si>
  <si>
    <t>Odvoz suti a vybouraných hmot na skládku nebo meziskládku se složením, na vzdálenost Příplatek k ceně za každý další i započatý 1 km přes 1 km</t>
  </si>
  <si>
    <t>1427256280</t>
  </si>
  <si>
    <t>https://podminky.urs.cz/item/CS_URS_2022_01/997013509</t>
  </si>
  <si>
    <t>9,668*10 'Přepočtené koeficientem množství</t>
  </si>
  <si>
    <t>16</t>
  </si>
  <si>
    <t>997013601</t>
  </si>
  <si>
    <t>Poplatek za uložení stavebního odpadu na skládce (skládkovné) z prostého betonu zatříděného do Katalogu odpadů pod kódem 17 01 01</t>
  </si>
  <si>
    <t>-1554376820</t>
  </si>
  <si>
    <t>https://podminky.urs.cz/item/CS_URS_2022_01/997013601</t>
  </si>
  <si>
    <t>17</t>
  </si>
  <si>
    <t>997013603</t>
  </si>
  <si>
    <t>Poplatek za uložení stavebního odpadu na skládce (skládkovné) cihelného zatříděného do Katalogu odpadů pod kódem 17 01 02</t>
  </si>
  <si>
    <t>1702143151</t>
  </si>
  <si>
    <t>https://podminky.urs.cz/item/CS_URS_2022_01/997013603</t>
  </si>
  <si>
    <t>18</t>
  </si>
  <si>
    <t>997013811</t>
  </si>
  <si>
    <t>Poplatek za uložení stavebního odpadu na skládce (skládkovné) dřevěného zatříděného do Katalogu odpadů pod kódem 17 02 01</t>
  </si>
  <si>
    <t>1619981999</t>
  </si>
  <si>
    <t>https://podminky.urs.cz/item/CS_URS_2022_01/997013811</t>
  </si>
  <si>
    <t>998</t>
  </si>
  <si>
    <t>Přesun hmot</t>
  </si>
  <si>
    <t>19</t>
  </si>
  <si>
    <t>998018003</t>
  </si>
  <si>
    <t>Přesun hmot pro budovy občanské výstavby, bydlení, výrobu a služby ruční - bez užití mechanizace vodorovná dopravní vzdálenost do 100 m pro budovy s jakoukoliv nosnou konstrukcí výšky přes 12 do 24 m</t>
  </si>
  <si>
    <t>1140120569</t>
  </si>
  <si>
    <t>https://podminky.urs.cz/item/CS_URS_2022_01/998018003</t>
  </si>
  <si>
    <t>PSV</t>
  </si>
  <si>
    <t>Práce a dodávky PSV</t>
  </si>
  <si>
    <t>713</t>
  </si>
  <si>
    <t>Izolace tepelné</t>
  </si>
  <si>
    <t>20</t>
  </si>
  <si>
    <t>713121111</t>
  </si>
  <si>
    <t>Montáž tepelné izolace podlah rohožemi, pásy, deskami, dílci, bloky (izolační materiál ve specifikaci) kladenými volně jednovrstvá</t>
  </si>
  <si>
    <t>844503294</t>
  </si>
  <si>
    <t>https://podminky.urs.cz/item/CS_URS_2022_01/713121111</t>
  </si>
  <si>
    <t>M</t>
  </si>
  <si>
    <t>ISV.8591057210204</t>
  </si>
  <si>
    <t>Isover EPS RigiFloor 4000 - 20mm, λD = 0,044 (W·m-1·K-1),1000x500x20mm, elastifikovaný polystyren pro kročejový útlum těžkých plovoucích podlah (beton, anhydrit) s užitným zatížením max. 4 kN/m2.</t>
  </si>
  <si>
    <t>32</t>
  </si>
  <si>
    <t>846221829</t>
  </si>
  <si>
    <t>39,18*1,02 'Přepočtené koeficientem množství</t>
  </si>
  <si>
    <t>22</t>
  </si>
  <si>
    <t>713191132</t>
  </si>
  <si>
    <t>Montáž tepelné izolace stavebních konstrukcí - doplňky a konstrukční součásti podlah, stropů vrchem nebo střech překrytím fólií separační z PE</t>
  </si>
  <si>
    <t>-1279150921</t>
  </si>
  <si>
    <t>https://podminky.urs.cz/item/CS_URS_2022_01/713191132</t>
  </si>
  <si>
    <t>23</t>
  </si>
  <si>
    <t>28329042</t>
  </si>
  <si>
    <t>fólie PE separační či ochranná tl 0,2mm</t>
  </si>
  <si>
    <t>-841755890</t>
  </si>
  <si>
    <t>39,18*1,1655 'Přepočtené koeficientem množství</t>
  </si>
  <si>
    <t>24</t>
  </si>
  <si>
    <t>998713102</t>
  </si>
  <si>
    <t>Přesun hmot pro izolace tepelné stanovený z hmotnosti přesunovaného materiálu vodorovná dopravní vzdálenost do 50 m v objektech výšky přes 6 m do 12 m</t>
  </si>
  <si>
    <t>479871816</t>
  </si>
  <si>
    <t>https://podminky.urs.cz/item/CS_URS_2022_01/998713102</t>
  </si>
  <si>
    <t>733</t>
  </si>
  <si>
    <t>Ústřední vytápění - rozvodné potrubí</t>
  </si>
  <si>
    <t>25</t>
  </si>
  <si>
    <t>733001001</t>
  </si>
  <si>
    <t>Demontáž potrubí</t>
  </si>
  <si>
    <t>m</t>
  </si>
  <si>
    <t>1317266452</t>
  </si>
  <si>
    <t>26</t>
  </si>
  <si>
    <t>733001002</t>
  </si>
  <si>
    <t>Vysekání drážky pro potrubí</t>
  </si>
  <si>
    <t>-460941170</t>
  </si>
  <si>
    <t>27</t>
  </si>
  <si>
    <t>733001003</t>
  </si>
  <si>
    <t>Uložení nového potrubí pod omítku vč zapravení omítky</t>
  </si>
  <si>
    <t>-947876679</t>
  </si>
  <si>
    <t>735</t>
  </si>
  <si>
    <t>Ústřední vytápění - otopná tělesa</t>
  </si>
  <si>
    <t>28</t>
  </si>
  <si>
    <t>735001001</t>
  </si>
  <si>
    <t>Demontáž radiátoru</t>
  </si>
  <si>
    <t>kus</t>
  </si>
  <si>
    <t>323698876</t>
  </si>
  <si>
    <t>29</t>
  </si>
  <si>
    <t>735001002</t>
  </si>
  <si>
    <t>Zpětná montáž radiátoru</t>
  </si>
  <si>
    <t>-1711176477</t>
  </si>
  <si>
    <t>741</t>
  </si>
  <si>
    <t>Elektroinstalace - silnoproud</t>
  </si>
  <si>
    <t>30</t>
  </si>
  <si>
    <t>741001001</t>
  </si>
  <si>
    <t>D+M Závěsné světlo - černé - 1222x115</t>
  </si>
  <si>
    <t>soubor</t>
  </si>
  <si>
    <t>-1756808501</t>
  </si>
  <si>
    <t>741001002</t>
  </si>
  <si>
    <t>Výměna stávajících vypínačů za nové</t>
  </si>
  <si>
    <t>-1989929987</t>
  </si>
  <si>
    <t>741001003</t>
  </si>
  <si>
    <t>Výměna stávajících zásuvek za nové</t>
  </si>
  <si>
    <t>454816050</t>
  </si>
  <si>
    <t>33</t>
  </si>
  <si>
    <t>741001004</t>
  </si>
  <si>
    <t>Zasekání stávající elektroinstalace v lištách</t>
  </si>
  <si>
    <t>-1817114432</t>
  </si>
  <si>
    <t>34</t>
  </si>
  <si>
    <t>741001005</t>
  </si>
  <si>
    <t>Osazení nových zásuvek vč dopojení ná stávající elektroinstalaci</t>
  </si>
  <si>
    <t>-535455615</t>
  </si>
  <si>
    <t>35</t>
  </si>
  <si>
    <t>741001006</t>
  </si>
  <si>
    <t>Osazení nových zásuvek USB-C vč dopojení ná stávající elektroinstalaci</t>
  </si>
  <si>
    <t>-1403921460</t>
  </si>
  <si>
    <t>766</t>
  </si>
  <si>
    <t>Konstrukce truhlářské</t>
  </si>
  <si>
    <t>36</t>
  </si>
  <si>
    <t>766411812</t>
  </si>
  <si>
    <t>Demontáž obložení stěn panely, plochy přes 1,5 m2</t>
  </si>
  <si>
    <t>1098762652</t>
  </si>
  <si>
    <t>https://podminky.urs.cz/item/CS_URS_2022_01/766411812</t>
  </si>
  <si>
    <t>(7,5-0,97+2,2+1,9+2,7)*1,3</t>
  </si>
  <si>
    <t>1*1,1</t>
  </si>
  <si>
    <t>37</t>
  </si>
  <si>
    <t>766414299</t>
  </si>
  <si>
    <t>Montáž obložení stěn plochy do 5 m2 panely obkladovými z aglomerovaných desek, plochy přes 0,60 do 1,50 m2</t>
  </si>
  <si>
    <t>128487417</t>
  </si>
  <si>
    <t>38</t>
  </si>
  <si>
    <t>62432032</t>
  </si>
  <si>
    <t>deska kompaktní laminátová HPL tl 0,8mm dekor dřevo</t>
  </si>
  <si>
    <t>-1625029921</t>
  </si>
  <si>
    <t>"1.NP levá část"</t>
  </si>
  <si>
    <t>(1,88+0,325+1,35)*1,3</t>
  </si>
  <si>
    <t>0,3*2,2*2</t>
  </si>
  <si>
    <t>5,942*1,2 'Přepočtené koeficientem množství</t>
  </si>
  <si>
    <t>39</t>
  </si>
  <si>
    <t>62432042</t>
  </si>
  <si>
    <t>deska kompaktní laminátová HPL s probarveným jádrem tl 0,8mm šedá</t>
  </si>
  <si>
    <t>1289681673</t>
  </si>
  <si>
    <t>0,87*1,2</t>
  </si>
  <si>
    <t>(0,4+2,6+2,9+0,5+0,54+0,5+1,62+0,7+0,7+0,32)*1,3</t>
  </si>
  <si>
    <t>15,058*1,2 'Přepočtené koeficientem množství</t>
  </si>
  <si>
    <t>40</t>
  </si>
  <si>
    <t>62432031</t>
  </si>
  <si>
    <t>deska kompaktní laminátová HPL tl 0,8mm barevná</t>
  </si>
  <si>
    <t>2108396219</t>
  </si>
  <si>
    <t>"obložení nik 1.NP - zelená"</t>
  </si>
  <si>
    <t>0,48*1,26</t>
  </si>
  <si>
    <t>0,48*2,56*2</t>
  </si>
  <si>
    <t>1,26*2,56</t>
  </si>
  <si>
    <t>0,48*1,26*2</t>
  </si>
  <si>
    <t>0,48*2,53*2</t>
  </si>
  <si>
    <t>1,26*2,53</t>
  </si>
  <si>
    <t>13,116*1,2 'Přepočtené koeficientem množství</t>
  </si>
  <si>
    <t>41</t>
  </si>
  <si>
    <t>998766103</t>
  </si>
  <si>
    <t>Přesun hmot pro konstrukce truhlářské stanovený z hmotnosti přesunovaného materiálu vodorovná dopravní vzdálenost do 50 m v objektech výšky přes 12 do 24 m</t>
  </si>
  <si>
    <t>770245706</t>
  </si>
  <si>
    <t>https://podminky.urs.cz/item/CS_URS_2022_01/998766103</t>
  </si>
  <si>
    <t>776</t>
  </si>
  <si>
    <t>Podlahy povlakové</t>
  </si>
  <si>
    <t>42</t>
  </si>
  <si>
    <t>776121112</t>
  </si>
  <si>
    <t>Příprava podkladu penetrace vodou ředitelná podlah</t>
  </si>
  <si>
    <t>-427106874</t>
  </si>
  <si>
    <t>https://podminky.urs.cz/item/CS_URS_2022_01/776121112</t>
  </si>
  <si>
    <t>43</t>
  </si>
  <si>
    <t>776141112</t>
  </si>
  <si>
    <t>Příprava podkladu vyrovnání samonivelační stěrkou podlah min.pevnosti 20 MPa, tloušťky přes 3 do 5 mm</t>
  </si>
  <si>
    <t>20260359</t>
  </si>
  <si>
    <t>https://podminky.urs.cz/item/CS_URS_2022_01/776141112</t>
  </si>
  <si>
    <t>44</t>
  </si>
  <si>
    <t>776251111</t>
  </si>
  <si>
    <t>Montáž podlahovin z přírodního linolea (marmolea) lepením standardním lepidlem z pásů standardních</t>
  </si>
  <si>
    <t>-1704078262</t>
  </si>
  <si>
    <t>https://podminky.urs.cz/item/CS_URS_2022_01/776251111</t>
  </si>
  <si>
    <t>45</t>
  </si>
  <si>
    <t>28411068</t>
  </si>
  <si>
    <t>linoleum přírodní ze 100% dřevité moučky tl 2,0mm, zátěž 32/41, R9, hořlavost Cfl S1</t>
  </si>
  <si>
    <t>-427268846</t>
  </si>
  <si>
    <t>39,18*1,1 'Přepočtené koeficientem množství</t>
  </si>
  <si>
    <t>46</t>
  </si>
  <si>
    <t>776421111</t>
  </si>
  <si>
    <t>Montáž lišt obvodových lepených</t>
  </si>
  <si>
    <t>-595783995</t>
  </si>
  <si>
    <t>https://podminky.urs.cz/item/CS_URS_2022_01/776421111</t>
  </si>
  <si>
    <t>47</t>
  </si>
  <si>
    <t>61001001</t>
  </si>
  <si>
    <t>Soklová lišta Tarkett KS61</t>
  </si>
  <si>
    <t>2024103301</t>
  </si>
  <si>
    <t>17,68</t>
  </si>
  <si>
    <t>-0,93*2</t>
  </si>
  <si>
    <t>-0,9</t>
  </si>
  <si>
    <t>-1,4</t>
  </si>
  <si>
    <t>-0,96</t>
  </si>
  <si>
    <t>12,56*1,1 'Přepočtené koeficientem množství</t>
  </si>
  <si>
    <t>48</t>
  </si>
  <si>
    <t>998776103</t>
  </si>
  <si>
    <t>Přesun hmot pro podlahy povlakové stanovený z hmotnosti přesunovaného materiálu vodorovná dopravní vzdálenost do 50 m v objektech výšky přes 12 do 24 m</t>
  </si>
  <si>
    <t>458383753</t>
  </si>
  <si>
    <t>https://podminky.urs.cz/item/CS_URS_2022_01/998776103</t>
  </si>
  <si>
    <t>783</t>
  </si>
  <si>
    <t>Dokončovací práce - nátěry</t>
  </si>
  <si>
    <t>49</t>
  </si>
  <si>
    <t>783101201</t>
  </si>
  <si>
    <t>Příprava podkladu truhlářských konstrukcí před provedením nátěru broušení smirkovým papírem nebo plátnem hrubé</t>
  </si>
  <si>
    <t>1825644342</t>
  </si>
  <si>
    <t>https://podminky.urs.cz/item/CS_URS_2022_01/783101201</t>
  </si>
  <si>
    <t>"nátěr dveří"</t>
  </si>
  <si>
    <t>0,93*2,05</t>
  </si>
  <si>
    <t>0,54*0,93</t>
  </si>
  <si>
    <t>0,54*2,05*2</t>
  </si>
  <si>
    <t>0,9*2,2</t>
  </si>
  <si>
    <t>0,9*0,54</t>
  </si>
  <si>
    <t>2,2*0,54*2</t>
  </si>
  <si>
    <t>0,93*0,54</t>
  </si>
  <si>
    <t>2,05*0,54*2</t>
  </si>
  <si>
    <t>50</t>
  </si>
  <si>
    <t>783124101</t>
  </si>
  <si>
    <t>Základní nátěr truhlářských konstrukcí jednonásobný akrylátový</t>
  </si>
  <si>
    <t>-441653584</t>
  </si>
  <si>
    <t>https://podminky.urs.cz/item/CS_URS_2022_01/783124101</t>
  </si>
  <si>
    <t>51</t>
  </si>
  <si>
    <t>783128201</t>
  </si>
  <si>
    <t>Lakovací nátěr truhlářských konstrukcí jednonásobný akrylátový</t>
  </si>
  <si>
    <t>1325525177</t>
  </si>
  <si>
    <t>https://podminky.urs.cz/item/CS_URS_2022_01/783128201</t>
  </si>
  <si>
    <t>52</t>
  </si>
  <si>
    <t>783324101</t>
  </si>
  <si>
    <t>Základní nátěr zámečnických konstrukcí jednonásobný akrylátový</t>
  </si>
  <si>
    <t>83659847</t>
  </si>
  <si>
    <t>https://podminky.urs.cz/item/CS_URS_2022_01/783324101</t>
  </si>
  <si>
    <t>(0,7+1,97*2)*0,2</t>
  </si>
  <si>
    <t>53</t>
  </si>
  <si>
    <t>783401311</t>
  </si>
  <si>
    <t>Příprava podkladu klempířských konstrukcí před provedením nátěru odmaštěním odmašťovačem vodou ředitelným</t>
  </si>
  <si>
    <t>-1423090197</t>
  </si>
  <si>
    <t>https://podminky.urs.cz/item/CS_URS_2022_01/783401311</t>
  </si>
  <si>
    <t>54</t>
  </si>
  <si>
    <t>783806811</t>
  </si>
  <si>
    <t>Odstranění nátěrů z omítek oškrábáním</t>
  </si>
  <si>
    <t>1608688748</t>
  </si>
  <si>
    <t>https://podminky.urs.cz/item/CS_URS_2022_01/783806811</t>
  </si>
  <si>
    <t>55</t>
  </si>
  <si>
    <t>783923161</t>
  </si>
  <si>
    <t>Penetrační nátěr betonových podlah pórovitých ( např. z cihelné dlažby, betonu apod.) akrylátový</t>
  </si>
  <si>
    <t>-1014419608</t>
  </si>
  <si>
    <t>https://podminky.urs.cz/item/CS_URS_2022_01/783923161</t>
  </si>
  <si>
    <t>784</t>
  </si>
  <si>
    <t>Dokončovací práce - malby a tapety</t>
  </si>
  <si>
    <t>56</t>
  </si>
  <si>
    <t>784111023</t>
  </si>
  <si>
    <t>Obroušení podkladu stěrky v místnostech výšky přes 3,80 do 5,00 m</t>
  </si>
  <si>
    <t>1201305372</t>
  </si>
  <si>
    <t>https://podminky.urs.cz/item/CS_URS_2022_01/784111023</t>
  </si>
  <si>
    <t>-HPL</t>
  </si>
  <si>
    <t>-HPL1</t>
  </si>
  <si>
    <t>-HPL2</t>
  </si>
  <si>
    <t>57</t>
  </si>
  <si>
    <t>784161503</t>
  </si>
  <si>
    <t>Celoplošné vyrovnání podkladu disperzní stěrkou, tloušťky do 3 mm vyhlazením v místnostech výšky přes 3,80 do 5,00 m</t>
  </si>
  <si>
    <t>586856591</t>
  </si>
  <si>
    <t>https://podminky.urs.cz/item/CS_URS_2022_01/784161503</t>
  </si>
  <si>
    <t>58</t>
  </si>
  <si>
    <t>784171101</t>
  </si>
  <si>
    <t>Zakrytí nemalovaných ploch (materiál ve specifikaci) včetně pozdějšího odkrytí podlah</t>
  </si>
  <si>
    <t>706913215</t>
  </si>
  <si>
    <t>https://podminky.urs.cz/item/CS_URS_2022_01/784171101</t>
  </si>
  <si>
    <t>59</t>
  </si>
  <si>
    <t>58124844</t>
  </si>
  <si>
    <t>fólie pro malířské potřeby zakrývací tl 25µ 4x5m</t>
  </si>
  <si>
    <t>-1919314723</t>
  </si>
  <si>
    <t>39,18*1,05 'Přepočtené koeficientem množství</t>
  </si>
  <si>
    <t>60</t>
  </si>
  <si>
    <t>784171123</t>
  </si>
  <si>
    <t>Zakrytí nemalovaných ploch (materiál ve specifikaci) včetně pozdějšího odkrytí konstrukcí nebo samostatných prvků např. schodišť, nábytku, radiátorů, zábradlí v místnostech výšky přes 3,80 do 5,00</t>
  </si>
  <si>
    <t>-359451899</t>
  </si>
  <si>
    <t>https://podminky.urs.cz/item/CS_URS_2022_01/784171123</t>
  </si>
  <si>
    <t>2009247950</t>
  </si>
  <si>
    <t>HPl1</t>
  </si>
  <si>
    <t>34,116*1,05 'Přepočtené koeficientem množství</t>
  </si>
  <si>
    <t>62</t>
  </si>
  <si>
    <t>784181103</t>
  </si>
  <si>
    <t>Penetrace podkladu jednonásobná základní akrylátová bezbarvá v místnostech výšky přes 3,80 do 5,00 m</t>
  </si>
  <si>
    <t>-2022051832</t>
  </si>
  <si>
    <t>https://podminky.urs.cz/item/CS_URS_2022_01/784181103</t>
  </si>
  <si>
    <t>784211103</t>
  </si>
  <si>
    <t>Malby z malířských směsí oděruvzdorných za mokra dvojnásobné, bílé za mokra oděruvzdorné výborně v místnostech výšky přes 3,80 do 5,00 m</t>
  </si>
  <si>
    <t>955551109</t>
  </si>
  <si>
    <t>https://podminky.urs.cz/item/CS_URS_2022_01/784211103</t>
  </si>
  <si>
    <t>OST</t>
  </si>
  <si>
    <t>Ostatní</t>
  </si>
  <si>
    <t>64</t>
  </si>
  <si>
    <t>OST001001</t>
  </si>
  <si>
    <t>D+M Akustická nástěnka -1500x900</t>
  </si>
  <si>
    <t>-1035154405</t>
  </si>
  <si>
    <t>1,5*0,9</t>
  </si>
  <si>
    <t>65</t>
  </si>
  <si>
    <t>OST001002</t>
  </si>
  <si>
    <t>D+M Akustická nástěnka -1300x900</t>
  </si>
  <si>
    <t>783707662</t>
  </si>
  <si>
    <t>1,3*0,9</t>
  </si>
  <si>
    <t>66</t>
  </si>
  <si>
    <t>OST001003</t>
  </si>
  <si>
    <t>D+M Lavice z HPL panelů tl. 13 mm dekor dřevo - 3200x450x500</t>
  </si>
  <si>
    <t>2008410214</t>
  </si>
  <si>
    <t>67</t>
  </si>
  <si>
    <t>OST001004</t>
  </si>
  <si>
    <t>D+M Lavice z HPL panelů tl. 13 mm dekor dřevo - 1450x450x400</t>
  </si>
  <si>
    <t>-634438333</t>
  </si>
  <si>
    <t>68</t>
  </si>
  <si>
    <t>OST001005</t>
  </si>
  <si>
    <t>D+M Lavice z HPL panelů tl. 13 mm dekor dřevo - 500x450x400</t>
  </si>
  <si>
    <t>-466582416</t>
  </si>
  <si>
    <t>69</t>
  </si>
  <si>
    <t>OST001006</t>
  </si>
  <si>
    <t>D+M Stůl s deskou HPL panelů zelená, vč nerezových nohou a rámu - 750x650</t>
  </si>
  <si>
    <t>-1425138421</t>
  </si>
  <si>
    <t>70</t>
  </si>
  <si>
    <t>OST001007</t>
  </si>
  <si>
    <t>D+M Stůl s deskou HPL panelů zelená, vč nerezových nohou a rámu - 1350x600</t>
  </si>
  <si>
    <t>-157318865</t>
  </si>
  <si>
    <t>71</t>
  </si>
  <si>
    <t>OST001008</t>
  </si>
  <si>
    <t>D+M Hodiny DIY Sunset</t>
  </si>
  <si>
    <t>2014154229</t>
  </si>
  <si>
    <t>72</t>
  </si>
  <si>
    <t>OST001009</t>
  </si>
  <si>
    <t>D+M Police z HPL panelů tl. 13 mm dekor dřevo 1260x220</t>
  </si>
  <si>
    <t>-1465998293</t>
  </si>
  <si>
    <t>73</t>
  </si>
  <si>
    <t>OST001010</t>
  </si>
  <si>
    <t>D+M Interiérová zeleň</t>
  </si>
  <si>
    <t>-1547881897</t>
  </si>
  <si>
    <t>74</t>
  </si>
  <si>
    <t>OST001011</t>
  </si>
  <si>
    <t>D+M Lavice z HPL panelů tl. 13 mm dekor dřevo - 1220x500x350</t>
  </si>
  <si>
    <t>662561198</t>
  </si>
  <si>
    <t>75</t>
  </si>
  <si>
    <t>OST001012</t>
  </si>
  <si>
    <t>D+M Rámeček na rozvrh</t>
  </si>
  <si>
    <t>1341756445</t>
  </si>
  <si>
    <t>76</t>
  </si>
  <si>
    <t>OST001013</t>
  </si>
  <si>
    <t>D+M Označení tříd - č. 1 a č. 4</t>
  </si>
  <si>
    <t>26065105</t>
  </si>
  <si>
    <t>1,84</t>
  </si>
  <si>
    <t>18,44</t>
  </si>
  <si>
    <t>6,748</t>
  </si>
  <si>
    <t>36,7</t>
  </si>
  <si>
    <t>80,782</t>
  </si>
  <si>
    <t>8,626</t>
  </si>
  <si>
    <t>71,11</t>
  </si>
  <si>
    <t>242104 - SO 04 1NP pravá část</t>
  </si>
  <si>
    <t>1637586152</t>
  </si>
  <si>
    <t>673953913</t>
  </si>
  <si>
    <t>3,6*1,59</t>
  </si>
  <si>
    <t>2,2*1</t>
  </si>
  <si>
    <t>-0,92*0,9</t>
  </si>
  <si>
    <t>7,05*2,55</t>
  </si>
  <si>
    <t>-1,55*0,96</t>
  </si>
  <si>
    <t>3,6*2,55</t>
  </si>
  <si>
    <t>-0,85*1</t>
  </si>
  <si>
    <t>-2,005*1,275</t>
  </si>
  <si>
    <t>HPl2</t>
  </si>
  <si>
    <t>-2046736950</t>
  </si>
  <si>
    <t>187896722</t>
  </si>
  <si>
    <t>-1704204526</t>
  </si>
  <si>
    <t>-356326120</t>
  </si>
  <si>
    <t>-1533894068</t>
  </si>
  <si>
    <t>-1814922269</t>
  </si>
  <si>
    <t>-1348005515</t>
  </si>
  <si>
    <t>434806477</t>
  </si>
  <si>
    <t>177893978</t>
  </si>
  <si>
    <t>8,084*10 'Přepočtené koeficientem množství</t>
  </si>
  <si>
    <t>1150818930</t>
  </si>
  <si>
    <t>1599207762</t>
  </si>
  <si>
    <t>643224993</t>
  </si>
  <si>
    <t>276995623</t>
  </si>
  <si>
    <t>36,7*1,02 'Přepočtené koeficientem množství</t>
  </si>
  <si>
    <t>262233634</t>
  </si>
  <si>
    <t>-1844716313</t>
  </si>
  <si>
    <t>36,7*1,1655 'Přepočtené koeficientem množství</t>
  </si>
  <si>
    <t>-2133754267</t>
  </si>
  <si>
    <t>2073821700</t>
  </si>
  <si>
    <t>-1283820941</t>
  </si>
  <si>
    <t>-977635340</t>
  </si>
  <si>
    <t>1993186861</t>
  </si>
  <si>
    <t>1795262178</t>
  </si>
  <si>
    <t>-1802631503</t>
  </si>
  <si>
    <t>-123858929</t>
  </si>
  <si>
    <t>-2003842526</t>
  </si>
  <si>
    <t>-2088960488</t>
  </si>
  <si>
    <t>1231848745</t>
  </si>
  <si>
    <t>827564606</t>
  </si>
  <si>
    <t>2,3*0,4*2</t>
  </si>
  <si>
    <t>1,84*1,2 'Přepočtené koeficientem množství</t>
  </si>
  <si>
    <t>2126662578</t>
  </si>
  <si>
    <t>"pravá část"</t>
  </si>
  <si>
    <t>(2,48+3+0,8+0,4+0,4+4,1+1,87+0,35)*1,3</t>
  </si>
  <si>
    <t>1,275*0,8</t>
  </si>
  <si>
    <t>18,44*1,2 'Přepočtené koeficientem množství</t>
  </si>
  <si>
    <t>935805448</t>
  </si>
  <si>
    <t>0,47*2,505*2</t>
  </si>
  <si>
    <t>1,275*0,47*2</t>
  </si>
  <si>
    <t>1,275*2,505</t>
  </si>
  <si>
    <t>6,748*1,2 'Přepočtené koeficientem množství</t>
  </si>
  <si>
    <t>1987736064</t>
  </si>
  <si>
    <t>-2070768343</t>
  </si>
  <si>
    <t>1138639700</t>
  </si>
  <si>
    <t>-1172157159</t>
  </si>
  <si>
    <t>-690582445</t>
  </si>
  <si>
    <t>36,7*1,1 'Přepočtené koeficientem množství</t>
  </si>
  <si>
    <t>482853779</t>
  </si>
  <si>
    <t>79219643</t>
  </si>
  <si>
    <t>17,696</t>
  </si>
  <si>
    <t>-0,92</t>
  </si>
  <si>
    <t>-0,94</t>
  </si>
  <si>
    <t>-0,75</t>
  </si>
  <si>
    <t>14,08</t>
  </si>
  <si>
    <t>25,906*1,1 'Přepočtené koeficientem množství</t>
  </si>
  <si>
    <t>1292848447</t>
  </si>
  <si>
    <t>35894853</t>
  </si>
  <si>
    <t>0,92*2,2</t>
  </si>
  <si>
    <t>0,94*2,2</t>
  </si>
  <si>
    <t>0,54*0,94</t>
  </si>
  <si>
    <t>0,54*2,2*2</t>
  </si>
  <si>
    <t>0,75*2,2</t>
  </si>
  <si>
    <t>-1459025164</t>
  </si>
  <si>
    <t>1106314449</t>
  </si>
  <si>
    <t>-543509110</t>
  </si>
  <si>
    <t>783913161</t>
  </si>
  <si>
    <t>Penetrační nátěr betonových podlah pórovitých ( např. z cihelné dlažby, betonu apod.) syntetický</t>
  </si>
  <si>
    <t>-1099455219</t>
  </si>
  <si>
    <t>https://podminky.urs.cz/item/CS_URS_2022_01/783913161</t>
  </si>
  <si>
    <t>89280771</t>
  </si>
  <si>
    <t>502609053</t>
  </si>
  <si>
    <t>786082328</t>
  </si>
  <si>
    <t>429468458</t>
  </si>
  <si>
    <t>36,7*1,05 'Přepočtené koeficientem množství</t>
  </si>
  <si>
    <t>1900121927</t>
  </si>
  <si>
    <t>1909761278</t>
  </si>
  <si>
    <t>HPl</t>
  </si>
  <si>
    <t>27,028*1,05 'Přepočtené koeficientem množství</t>
  </si>
  <si>
    <t>1009153846</t>
  </si>
  <si>
    <t>1654246138</t>
  </si>
  <si>
    <t>D+M Akustická nástěnka - 1300x900</t>
  </si>
  <si>
    <t>-1976688188</t>
  </si>
  <si>
    <t>1,3*0,9*3</t>
  </si>
  <si>
    <t>D+M Akustická nástěnka - 1350x900</t>
  </si>
  <si>
    <t>149286231</t>
  </si>
  <si>
    <t>1,35*0,9*2</t>
  </si>
  <si>
    <t>D+M Akustická nástěnka - 1150x900</t>
  </si>
  <si>
    <t>-301063632</t>
  </si>
  <si>
    <t>1,15*0,9*2</t>
  </si>
  <si>
    <t>D+M Lavice z HPL panelů tl. 13 mm dekor dřevo - 1750x450x400</t>
  </si>
  <si>
    <t>-1032180565</t>
  </si>
  <si>
    <t>D+M Lavice z HPL panelů tl. 13 mm dekor dřevo - 1000x450x500</t>
  </si>
  <si>
    <t>-1605071741</t>
  </si>
  <si>
    <t>D+M Lavice z HPL panelů tl. 13 mm dekor dřevo - 500x450x500</t>
  </si>
  <si>
    <t>651286579</t>
  </si>
  <si>
    <t>D+M Stůl s deskou HPL panelů zelená, vč nerezových nohou a rámu - 1100x500</t>
  </si>
  <si>
    <t>788205365</t>
  </si>
  <si>
    <t>D+M Police z HPL panelů tl. 13 mm dekor dřevo 1275x300</t>
  </si>
  <si>
    <t>-1530149413</t>
  </si>
  <si>
    <t>1636717740</t>
  </si>
  <si>
    <t>-1303406942</t>
  </si>
  <si>
    <t>D+M Označení tříd č. 5 a č. 6</t>
  </si>
  <si>
    <t>1351726032</t>
  </si>
  <si>
    <t>12,894</t>
  </si>
  <si>
    <t>8,477</t>
  </si>
  <si>
    <t>34,74</t>
  </si>
  <si>
    <t>93,632</t>
  </si>
  <si>
    <t>16,473</t>
  </si>
  <si>
    <t>80,263</t>
  </si>
  <si>
    <t>242108 - SO 08 3NP levá část</t>
  </si>
  <si>
    <t>-189883023</t>
  </si>
  <si>
    <t>-26757171</t>
  </si>
  <si>
    <t>7,033*2,59</t>
  </si>
  <si>
    <t>-0,97*0,97</t>
  </si>
  <si>
    <t>3,778*1,63</t>
  </si>
  <si>
    <t>0,9*1,07</t>
  </si>
  <si>
    <t>-0,9*0,97</t>
  </si>
  <si>
    <t>-0,7*1,25*2</t>
  </si>
  <si>
    <t>3,778*2,59</t>
  </si>
  <si>
    <t>-1,38*1,4</t>
  </si>
  <si>
    <t>(2,995+1,61)*3,89</t>
  </si>
  <si>
    <t>-0,89*2,2</t>
  </si>
  <si>
    <t>-0,97*2,2</t>
  </si>
  <si>
    <t>-1,25*2,215</t>
  </si>
  <si>
    <t>1334468590</t>
  </si>
  <si>
    <t>-185578744</t>
  </si>
  <si>
    <t>-2121044551</t>
  </si>
  <si>
    <t>-438197673</t>
  </si>
  <si>
    <t>-1073260304</t>
  </si>
  <si>
    <t>1422066524</t>
  </si>
  <si>
    <t>-844526604</t>
  </si>
  <si>
    <t>825836486</t>
  </si>
  <si>
    <t>-2100750797</t>
  </si>
  <si>
    <t>7,888*10 'Přepočtené koeficientem množství</t>
  </si>
  <si>
    <t>-636466857</t>
  </si>
  <si>
    <t>-56629385</t>
  </si>
  <si>
    <t>-584777101</t>
  </si>
  <si>
    <t>1047906330</t>
  </si>
  <si>
    <t>-2085997279</t>
  </si>
  <si>
    <t>34,74*1,02 'Přepočtené koeficientem množství</t>
  </si>
  <si>
    <t>200241397</t>
  </si>
  <si>
    <t>-1964700398</t>
  </si>
  <si>
    <t>34,74*1,1655 'Přepočtené koeficientem množství</t>
  </si>
  <si>
    <t>1142844978</t>
  </si>
  <si>
    <t>73206432</t>
  </si>
  <si>
    <t>-640843813</t>
  </si>
  <si>
    <t>1118925399</t>
  </si>
  <si>
    <t>1177901139</t>
  </si>
  <si>
    <t>223875995</t>
  </si>
  <si>
    <t>1006896560</t>
  </si>
  <si>
    <t>Výměna stávající zásuvky a vypínače za nové</t>
  </si>
  <si>
    <t>-1263977080</t>
  </si>
  <si>
    <t>1485426579</t>
  </si>
  <si>
    <t>-1576310011</t>
  </si>
  <si>
    <t>1174565724</t>
  </si>
  <si>
    <t>1*1</t>
  </si>
  <si>
    <t>(0,4+1,63+1,24+2,4)*1,3</t>
  </si>
  <si>
    <t>0,4*0,7*4</t>
  </si>
  <si>
    <t>-1470012741</t>
  </si>
  <si>
    <t>-518805719</t>
  </si>
  <si>
    <t>"3.NP levá část"</t>
  </si>
  <si>
    <t>(1,98+0,385+1,24+1,58+0,3)*1,3</t>
  </si>
  <si>
    <t>1,25*0,81*2</t>
  </si>
  <si>
    <t>0,5*2,26</t>
  </si>
  <si>
    <t>0,4*2,26*2</t>
  </si>
  <si>
    <t>0,4*0,5*4</t>
  </si>
  <si>
    <t>12,894*1,2 'Přepočtené koeficientem množství</t>
  </si>
  <si>
    <t>584251619</t>
  </si>
  <si>
    <t>0,9*1,2</t>
  </si>
  <si>
    <t>(2,55+2,87+0,27)*1,3</t>
  </si>
  <si>
    <t>8,477*1,2 'Přepočtené koeficientem množství</t>
  </si>
  <si>
    <t>-1316895607</t>
  </si>
  <si>
    <t>-1621049917</t>
  </si>
  <si>
    <t>-892348342</t>
  </si>
  <si>
    <t>-459295904</t>
  </si>
  <si>
    <t>1808854699</t>
  </si>
  <si>
    <t>34,74*1,1 'Přepočtené koeficientem množství</t>
  </si>
  <si>
    <t>470418356</t>
  </si>
  <si>
    <t>1631204608</t>
  </si>
  <si>
    <t>34,4</t>
  </si>
  <si>
    <t>-1,44</t>
  </si>
  <si>
    <t>-0,97*4</t>
  </si>
  <si>
    <t>29,08*1,1 'Přepočtené koeficientem množství</t>
  </si>
  <si>
    <t>692495648</t>
  </si>
  <si>
    <t>-938678945</t>
  </si>
  <si>
    <t>"dvere"</t>
  </si>
  <si>
    <t>0,89*0,54</t>
  </si>
  <si>
    <t>0,97*2,2*3</t>
  </si>
  <si>
    <t>0,97*0,54*3</t>
  </si>
  <si>
    <t>2,2*0,54*3</t>
  </si>
  <si>
    <t>"okna"</t>
  </si>
  <si>
    <t>(1,25+2,215)*2*3*0,1</t>
  </si>
  <si>
    <t>-1979418470</t>
  </si>
  <si>
    <t>865110638</t>
  </si>
  <si>
    <t>-775749044</t>
  </si>
  <si>
    <t>1105170443</t>
  </si>
  <si>
    <t>-1267381093</t>
  </si>
  <si>
    <t>-322674416</t>
  </si>
  <si>
    <t>-1828810784</t>
  </si>
  <si>
    <t>681481170</t>
  </si>
  <si>
    <t>34,74*1,05 'Přepočtené koeficientem množství</t>
  </si>
  <si>
    <t>1985140670</t>
  </si>
  <si>
    <t>68236103</t>
  </si>
  <si>
    <t>26,158*1,05 'Přepočtené koeficientem množství</t>
  </si>
  <si>
    <t>309626523</t>
  </si>
  <si>
    <t>614756477</t>
  </si>
  <si>
    <t>D+M Akustická nástěnka -1350x900</t>
  </si>
  <si>
    <t>-541579164</t>
  </si>
  <si>
    <t>(1,35*0,9)*4</t>
  </si>
  <si>
    <t>D+M Lavice zkosená z HPL panelů tl. 13 mm dekor dřevo - 1420x450x250/500</t>
  </si>
  <si>
    <t>-2106529826</t>
  </si>
  <si>
    <t>D+M Lavice zkosená z HPL panelů tl. 13 mm dekor dřevo - 1500x450x250/600</t>
  </si>
  <si>
    <t>-867790245</t>
  </si>
  <si>
    <t>D+M Lavice z HPL panelů tl. 13 mm dekor dřevo - 1420x450x250/500</t>
  </si>
  <si>
    <t>856100870</t>
  </si>
  <si>
    <t>D+M Lavice z HPL panelů tl. 13 mm dekor dřevo - 1885x450x500</t>
  </si>
  <si>
    <t>-1135243339</t>
  </si>
  <si>
    <t>D+M Lavice z HPL panelů tl. 13 mm dekor dřevo - 1640x450/750x500/500</t>
  </si>
  <si>
    <t>-1058930632</t>
  </si>
  <si>
    <t>D+M Stůl s deskou HPL panelů cihlová, vč nerezových nohou a rámu- 1420x1600x600</t>
  </si>
  <si>
    <t>-142288954</t>
  </si>
  <si>
    <t>D+M Stůl s deskou HPL panelů cihlová, vč nerezových nohou a rámu- 1420x1150</t>
  </si>
  <si>
    <t>1903521740</t>
  </si>
  <si>
    <t>D+M Odpadkový koš na tříděný odpad z HPL panelu tl. 13 mm dekor dřevo 1600x390x1000</t>
  </si>
  <si>
    <t>-1727357120</t>
  </si>
  <si>
    <t>1639266788</t>
  </si>
  <si>
    <t>-842577955</t>
  </si>
  <si>
    <t>D+M Označení tříd č. 23, č. 24 a č. 25</t>
  </si>
  <si>
    <t>820532696</t>
  </si>
  <si>
    <t>12,306</t>
  </si>
  <si>
    <t>9,829</t>
  </si>
  <si>
    <t>29,44</t>
  </si>
  <si>
    <t>71,624</t>
  </si>
  <si>
    <t>20,042</t>
  </si>
  <si>
    <t>64,319</t>
  </si>
  <si>
    <t>242109 - SO 09 3NP pravá část</t>
  </si>
  <si>
    <t>1323516421</t>
  </si>
  <si>
    <t>-1569860639</t>
  </si>
  <si>
    <t>7,013*2,59</t>
  </si>
  <si>
    <t>-(0,97+0,45)*0,97</t>
  </si>
  <si>
    <t>3,179*2,59</t>
  </si>
  <si>
    <t>-1,4*1,4</t>
  </si>
  <si>
    <t>-1,25*1,725*2</t>
  </si>
  <si>
    <t>3,179*1,63</t>
  </si>
  <si>
    <t>-890885787</t>
  </si>
  <si>
    <t>-1113967808</t>
  </si>
  <si>
    <t>-1067187291</t>
  </si>
  <si>
    <t>-392017214</t>
  </si>
  <si>
    <t>-989047638</t>
  </si>
  <si>
    <t>352981077</t>
  </si>
  <si>
    <t>1583992971</t>
  </si>
  <si>
    <t>-1404840485</t>
  </si>
  <si>
    <t>-292722572</t>
  </si>
  <si>
    <t>6,985*10 'Přepočtené koeficientem množství</t>
  </si>
  <si>
    <t>295313240</t>
  </si>
  <si>
    <t>346486753</t>
  </si>
  <si>
    <t>-1679831347</t>
  </si>
  <si>
    <t>-722911793</t>
  </si>
  <si>
    <t>28375889</t>
  </si>
  <si>
    <t>deska EPS 150 pro konstrukce s vysokým zatížením λ=0,035 tl 20mm</t>
  </si>
  <si>
    <t>937167369</t>
  </si>
  <si>
    <t>29,44*1,02 'Přepočtené koeficientem množství</t>
  </si>
  <si>
    <t>-1335263496</t>
  </si>
  <si>
    <t>1538209529</t>
  </si>
  <si>
    <t>29,44*1,1655 'Přepočtené koeficientem množství</t>
  </si>
  <si>
    <t>1886882657</t>
  </si>
  <si>
    <t>-93516966</t>
  </si>
  <si>
    <t>-1436357636</t>
  </si>
  <si>
    <t>45190530</t>
  </si>
  <si>
    <t>1659943796</t>
  </si>
  <si>
    <t>-1007611348</t>
  </si>
  <si>
    <t>1894149536</t>
  </si>
  <si>
    <t>Výměna stávajícího vypínače</t>
  </si>
  <si>
    <t>-424653497</t>
  </si>
  <si>
    <t>456774700</t>
  </si>
  <si>
    <t>-2059512743</t>
  </si>
  <si>
    <t>-626367519</t>
  </si>
  <si>
    <t>(7,8)*1,3</t>
  </si>
  <si>
    <t>0,4*4*1,3</t>
  </si>
  <si>
    <t>(5,8+0,4)*1,3</t>
  </si>
  <si>
    <t>-1252834131</t>
  </si>
  <si>
    <t>-1309229288</t>
  </si>
  <si>
    <t>(2,2+1,36+1,56)*1,3</t>
  </si>
  <si>
    <t>0,45*2,26</t>
  </si>
  <si>
    <t>"u oken"</t>
  </si>
  <si>
    <t>0,5*0,4*4</t>
  </si>
  <si>
    <t>12,306*1,2 'Přepočtené koeficientem množství</t>
  </si>
  <si>
    <t>553195200</t>
  </si>
  <si>
    <t>"3.NP pravá část"</t>
  </si>
  <si>
    <t>(0,67+0,31+3,07+2,36+0,32)*1,3</t>
  </si>
  <si>
    <t>9,829*1,2 'Přepočtené koeficientem množství</t>
  </si>
  <si>
    <t>-1179373157</t>
  </si>
  <si>
    <t>502834561</t>
  </si>
  <si>
    <t>-1385537343</t>
  </si>
  <si>
    <t>-1872846304</t>
  </si>
  <si>
    <t>29,44*1,1 'Přepočtené koeficientem množství</t>
  </si>
  <si>
    <t>1752959528</t>
  </si>
  <si>
    <t>293000634</t>
  </si>
  <si>
    <t>-0,97*3</t>
  </si>
  <si>
    <t>-0,78</t>
  </si>
  <si>
    <t>26,87*1,1 'Přepočtené koeficientem množství</t>
  </si>
  <si>
    <t>-1019906576</t>
  </si>
  <si>
    <t>1078970696</t>
  </si>
  <si>
    <t>0,54*0,97*3</t>
  </si>
  <si>
    <t>2,2*0,54*2*3</t>
  </si>
  <si>
    <t>-584024574</t>
  </si>
  <si>
    <t>-1328058598</t>
  </si>
  <si>
    <t>-597853494</t>
  </si>
  <si>
    <t>-1582970198</t>
  </si>
  <si>
    <t>-2361571</t>
  </si>
  <si>
    <t>-HPl</t>
  </si>
  <si>
    <t>-529273818</t>
  </si>
  <si>
    <t>-279609376</t>
  </si>
  <si>
    <t>-2057055282</t>
  </si>
  <si>
    <t>29,44*1,05 'Přepočtené koeficientem množství</t>
  </si>
  <si>
    <t>973474518</t>
  </si>
  <si>
    <t>1558478842</t>
  </si>
  <si>
    <t>22,135*1,05 'Přepočtené koeficientem množství</t>
  </si>
  <si>
    <t>889657370</t>
  </si>
  <si>
    <t>-1607134464</t>
  </si>
  <si>
    <t>D+M Akustická nástěnka -1250x950</t>
  </si>
  <si>
    <t>751907529</t>
  </si>
  <si>
    <t>1,25*0,95*5</t>
  </si>
  <si>
    <t>D+M Lavice zkosená z HPL panelů tl. 12 mm dekor dřevo - 1600x450x250/600</t>
  </si>
  <si>
    <t>162681127</t>
  </si>
  <si>
    <t>D+M Lavice zkosená z HPL panelů dekor dřevo - 1320x450x650</t>
  </si>
  <si>
    <t>1435807179</t>
  </si>
  <si>
    <t>D+M Lavice z HPL panelů dekor tl. 12 mm dřevo - 1420x450x500</t>
  </si>
  <si>
    <t>1381848695</t>
  </si>
  <si>
    <t>D+M Lavice z HPL panelů dekor tl. 12 mm dřevo - 1800x450x500</t>
  </si>
  <si>
    <t>355391335</t>
  </si>
  <si>
    <t>D+M Lavice z HPL panelů dekor tl. 12 mm dřevo - 1650x450/750x500/400</t>
  </si>
  <si>
    <t>-1170466870</t>
  </si>
  <si>
    <t>D+M Stůl s deskou HPL panelů cihlová, vč nerezových nohou a rámu - 1420x1700x600</t>
  </si>
  <si>
    <t>-1070343996</t>
  </si>
  <si>
    <t>D+M Stůl s deskou HPL panelů cihlová, vč nerezových nohou a rámu- 1420x600</t>
  </si>
  <si>
    <t>251833774</t>
  </si>
  <si>
    <t>991822686</t>
  </si>
  <si>
    <t>-1664576841</t>
  </si>
  <si>
    <t>D+M Označení tříd č. 27, č. 28 a č. 29</t>
  </si>
  <si>
    <t>-468396624</t>
  </si>
  <si>
    <t>242110 - VRN</t>
  </si>
  <si>
    <t>VRN - Vedlejší rozpočtové náklady</t>
  </si>
  <si>
    <t xml:space="preserve">    0 - Vedlejší rozpočtové náklady</t>
  </si>
  <si>
    <t>Vedlejší rozpočtové náklady</t>
  </si>
  <si>
    <t>090001100</t>
  </si>
  <si>
    <t>Vybudování zařízení staveniště</t>
  </si>
  <si>
    <t>Kč</t>
  </si>
  <si>
    <t>1024</t>
  </si>
  <si>
    <t>1526565253</t>
  </si>
  <si>
    <t>P</t>
  </si>
  <si>
    <t xml:space="preserve">Poznámka k položce:_x000d_
Náklady spojené s vypracováním projektové dokumentace zařízení staveniště, zřízením přípojek energií k objektům zařízení staveniště, vybudování měřících odběrných míst a zřízení, případná příprava území pro objekty zařízení staveniště a vlastní vybudování : 1      objektů zařízení staveniště :</t>
  </si>
  <si>
    <t>090001101</t>
  </si>
  <si>
    <t>Provoz zařízení staveniště</t>
  </si>
  <si>
    <t>2104780233</t>
  </si>
  <si>
    <t xml:space="preserve">Poznámka k položce:_x000d_
Náklady na vybavení objektů zařízení staveniště , náklady na energie spotřebované dodavatelem v rámci provozu zařízení staveniště, náklady na potřebný úklid v prostorách zařízení staveniště, náklady na nutnou údržbu  a opravy na objektech zařízení staveniště a na přípojkách energií</t>
  </si>
  <si>
    <t>090001102</t>
  </si>
  <si>
    <t>Odstranění zařízení staveniště</t>
  </si>
  <si>
    <t>-1533790436</t>
  </si>
  <si>
    <t>Poznámka k položce:_x000d_
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</si>
  <si>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090001106</t>
  </si>
  <si>
    <t>Bezpečnostní a hygienické, opatření na staveništi</t>
  </si>
  <si>
    <t>-1335081432</t>
  </si>
  <si>
    <t>Poznámka k položce:_x000d_
Do této položky jsou zahrnuty náklady na ochranu staveniště před vstupem nepovolaných osob, včetně příslušného značení, náklady na oplocení staveniště a na jeho osvětlení, náklady na dočasná přemostění výkopů, náklady na snížení prašnosti a znečištění v důsledku provozu na staveništi, náklady na zajištění staveniště z hlediska požární ochrany.</t>
  </si>
  <si>
    <t>090001107</t>
  </si>
  <si>
    <t>Zajištění provedení kontrol, a zkoušek stavebních prací</t>
  </si>
  <si>
    <t>-1646639207</t>
  </si>
  <si>
    <t xml:space="preserve">Poznámka k položce:_x000d_
Do této položky patří náklady na zajištění kontrol a zkoušek uvedených v kontrolním a zkušebním plánu a dalších kontrolních zkoušek prokazujících jakost provedených stavebních a montážních prací, případně revizí._x000d_
</t>
  </si>
  <si>
    <t>090001108</t>
  </si>
  <si>
    <t>Označení stavby</t>
  </si>
  <si>
    <t>2050081530</t>
  </si>
  <si>
    <t xml:space="preserve">Poznámka k položce:_x000d_
Provedení, osazení a odstranění tabule z materiálu odolnému povětrnostním podmínkám po dobu výstavby. Na viditelném místě bude umístěna tabule o rozměrech formátu min. A3, na které bude uveden zejména název akce, sídlo stavebníka  (investora) stavby, projektanta, zhotovitele stavby, technického dozoru investora a odpovědného stavbyvedoucího a termín dokončení stavby. Na uvedené tabuli, která bude v místě stavby ponechána až do dokončení stavby (případně do vydání kolaudačního souhlasu), bude také uvedeno, že stavba je povolena.</t>
  </si>
  <si>
    <t>SEZNAM FIGUR</t>
  </si>
  <si>
    <t>Výměra</t>
  </si>
  <si>
    <t xml:space="preserve"> 242103</t>
  </si>
  <si>
    <t>Použití figury:</t>
  </si>
  <si>
    <t>deska kompaktní laminátová HPL tl 10 mm dekor dřevo</t>
  </si>
  <si>
    <t>Oprava vnitřní vápenocementové hladké omítky stěn v rozsahu plochy přes 10 do 30 %</t>
  </si>
  <si>
    <t>Obroušení podkladu ze stěrky v místnostech v přes 3,80 do 5,00 m</t>
  </si>
  <si>
    <t>deska kompaktní laminátová HPL s probarveným jádrem tl 10mm šedá</t>
  </si>
  <si>
    <t>deska kompaktní laminátová HPL tl 10mm barevná</t>
  </si>
  <si>
    <t>Oprava vnitřní vápenocementové hladké omítky stropů v rozsahu plochy přes 10 do 30 %</t>
  </si>
  <si>
    <t>Mazanina tl přes 50 do 80 mm z betonu prostého bez zvýšených nároků na prostředí tř. C 20/25</t>
  </si>
  <si>
    <t>Výztuž mazanin svařovanými sítěmi Kari</t>
  </si>
  <si>
    <t>Násyp pod podlahy z expandovaného perlitu EP 100</t>
  </si>
  <si>
    <t>Vodou ředitelná penetrace savého podkladu povlakových podlah</t>
  </si>
  <si>
    <t>Vyrovnání podkladu povlakových podlah stěrkou pevnosti 20 MPa tl přes 3 do 5 mm</t>
  </si>
  <si>
    <t>Penetrační akrylátový nátěr pórovitých betonových podlah</t>
  </si>
  <si>
    <t>Lešení pomocné pro objekty pozemních staveb s lešeňovou podlahou v přes 1,9 do 3,5 m zatížení do 150 kg/m2</t>
  </si>
  <si>
    <t>Vyčištění budov bytové a občanské výstavby při výšce podlaží přes 4 m</t>
  </si>
  <si>
    <t>Bourání podkladů pod dlažby nebo mazanin betonových nebo z litého asfaltu tl do 100 mm pl přes 4 m2</t>
  </si>
  <si>
    <t>Celoplošné vyhlazení podkladu disperzní stěrkou v místnostech v přes 3,80 do 5,00 m</t>
  </si>
  <si>
    <t>Základní akrylátová jednonásobná bezbarvá penetrace podkladu v místnostech v přes 3,80 do 5,00 m</t>
  </si>
  <si>
    <t>Hrubé obroušení podkladu truhlářských konstrukcí před provedením nátěru</t>
  </si>
  <si>
    <t>Lakovací jednonásobný akrylátový nátěr truhlářských konstrukcí</t>
  </si>
  <si>
    <t xml:space="preserve"> 242104</t>
  </si>
  <si>
    <t>deska kompaktní laminátová HPL tl 10mm dekor dřevo</t>
  </si>
  <si>
    <t>HPL_1</t>
  </si>
  <si>
    <t>HPL_2</t>
  </si>
  <si>
    <t>HPL1_1</t>
  </si>
  <si>
    <t>HPL1_2</t>
  </si>
  <si>
    <t>HPL2_1</t>
  </si>
  <si>
    <t>HPL2_2</t>
  </si>
  <si>
    <t>Penetrační syntetický nátěr pórovitých betonových podlah</t>
  </si>
  <si>
    <t>Základní jednonásobný akrylátový nátěr truhlářských konstrukcí</t>
  </si>
  <si>
    <t xml:space="preserve"> 242108</t>
  </si>
  <si>
    <t>linoleum_1</t>
  </si>
  <si>
    <t xml:space="preserve"> 242109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</si>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</sst>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7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3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40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1" fillId="0" borderId="17" xfId="0" applyFont="1" applyBorder="1" applyAlignment="1">
      <alignment horizontal="left" vertical="center" wrapText="1"/>
    </xf>
    <xf numFmtId="0" fontId="41" fillId="0" borderId="23" xfId="0" applyFont="1" applyBorder="1" applyAlignment="1">
      <alignment horizontal="left" vertical="center" wrapText="1"/>
    </xf>
    <xf numFmtId="0" fontId="41" fillId="0" borderId="23" xfId="0" applyFont="1" applyBorder="1" applyAlignment="1">
      <alignment horizontal="left" vertical="center"/>
    </xf>
    <xf numFmtId="167" fontId="41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2" fillId="0" borderId="24" xfId="0" applyFont="1" applyBorder="1" applyAlignment="1">
      <alignment vertical="center" wrapText="1"/>
    </xf>
    <xf numFmtId="0" fontId="42" fillId="0" borderId="25" xfId="0" applyFont="1" applyBorder="1" applyAlignment="1">
      <alignment vertical="center" wrapText="1"/>
    </xf>
    <xf numFmtId="0" fontId="42" fillId="0" borderId="26" xfId="0" applyFont="1" applyBorder="1" applyAlignment="1">
      <alignment vertical="center" wrapText="1"/>
    </xf>
    <xf numFmtId="0" fontId="42" fillId="0" borderId="27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27" xfId="0" applyFont="1" applyBorder="1" applyAlignment="1">
      <alignment vertical="center" wrapText="1"/>
    </xf>
    <xf numFmtId="0" fontId="44" fillId="0" borderId="29" xfId="0" applyFont="1" applyBorder="1" applyAlignment="1">
      <alignment horizontal="left" wrapText="1"/>
    </xf>
    <xf numFmtId="0" fontId="42" fillId="0" borderId="28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27" xfId="0" applyFont="1" applyBorder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 wrapText="1"/>
    </xf>
    <xf numFmtId="49" fontId="45" fillId="0" borderId="1" xfId="0" applyNumberFormat="1" applyFont="1" applyBorder="1" applyAlignment="1">
      <alignment vertical="center" wrapText="1"/>
    </xf>
    <xf numFmtId="0" fontId="42" fillId="0" borderId="30" xfId="0" applyFont="1" applyBorder="1" applyAlignment="1">
      <alignment vertical="center" wrapText="1"/>
    </xf>
    <xf numFmtId="0" fontId="47" fillId="0" borderId="29" xfId="0" applyFont="1" applyBorder="1" applyAlignment="1">
      <alignment vertical="center" wrapText="1"/>
    </xf>
    <xf numFmtId="0" fontId="42" fillId="0" borderId="31" xfId="0" applyFont="1" applyBorder="1" applyAlignment="1">
      <alignment vertical="center" wrapText="1"/>
    </xf>
    <xf numFmtId="0" fontId="42" fillId="0" borderId="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24" xfId="0" applyFont="1" applyBorder="1" applyAlignment="1">
      <alignment horizontal="left" vertical="center"/>
    </xf>
    <xf numFmtId="0" fontId="42" fillId="0" borderId="25" xfId="0" applyFont="1" applyBorder="1" applyAlignment="1">
      <alignment horizontal="left" vertical="center"/>
    </xf>
    <xf numFmtId="0" fontId="42" fillId="0" borderId="26" xfId="0" applyFont="1" applyBorder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4" fillId="0" borderId="29" xfId="0" applyFont="1" applyBorder="1" applyAlignment="1">
      <alignment horizontal="center" vertical="center"/>
    </xf>
    <xf numFmtId="0" fontId="48" fillId="0" borderId="29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27" xfId="0" applyFont="1" applyBorder="1" applyAlignment="1">
      <alignment horizontal="left" vertical="center"/>
    </xf>
    <xf numFmtId="0" fontId="45" fillId="0" borderId="1" xfId="0" applyFont="1" applyFill="1" applyBorder="1" applyAlignment="1">
      <alignment horizontal="left" vertical="center"/>
    </xf>
    <xf numFmtId="0" fontId="45" fillId="0" borderId="1" xfId="0" applyFont="1" applyFill="1" applyBorder="1" applyAlignment="1">
      <alignment horizontal="center" vertical="center"/>
    </xf>
    <xf numFmtId="0" fontId="42" fillId="0" borderId="30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left" vertical="center" wrapText="1"/>
    </xf>
    <xf numFmtId="0" fontId="42" fillId="0" borderId="25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46" fillId="0" borderId="28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/>
    </xf>
    <xf numFmtId="0" fontId="46" fillId="0" borderId="30" xfId="0" applyFont="1" applyBorder="1" applyAlignment="1">
      <alignment horizontal="left" vertical="center" wrapText="1"/>
    </xf>
    <xf numFmtId="0" fontId="46" fillId="0" borderId="29" xfId="0" applyFont="1" applyBorder="1" applyAlignment="1">
      <alignment horizontal="left" vertical="center" wrapText="1"/>
    </xf>
    <xf numFmtId="0" fontId="46" fillId="0" borderId="3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center" vertical="top"/>
    </xf>
    <xf numFmtId="0" fontId="46" fillId="0" borderId="30" xfId="0" applyFont="1" applyBorder="1" applyAlignment="1">
      <alignment horizontal="left" vertical="center"/>
    </xf>
    <xf numFmtId="0" fontId="46" fillId="0" borderId="3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44" fillId="0" borderId="1" xfId="0" applyFont="1" applyBorder="1" applyAlignment="1">
      <alignment vertical="center"/>
    </xf>
    <xf numFmtId="0" fontId="48" fillId="0" borderId="29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5" fillId="0" borderId="1" xfId="0" applyFont="1" applyBorder="1" applyAlignment="1">
      <alignment vertical="top"/>
    </xf>
    <xf numFmtId="49" fontId="45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4" fillId="0" borderId="29" xfId="0" applyFont="1" applyBorder="1" applyAlignment="1">
      <alignment horizontal="left"/>
    </xf>
    <xf numFmtId="0" fontId="48" fillId="0" borderId="29" xfId="0" applyFont="1" applyBorder="1" applyAlignment="1"/>
    <xf numFmtId="0" fontId="42" fillId="0" borderId="27" xfId="0" applyFont="1" applyBorder="1" applyAlignment="1">
      <alignment vertical="top"/>
    </xf>
    <xf numFmtId="0" fontId="42" fillId="0" borderId="28" xfId="0" applyFont="1" applyBorder="1" applyAlignment="1">
      <alignment vertical="top"/>
    </xf>
    <xf numFmtId="0" fontId="42" fillId="0" borderId="30" xfId="0" applyFont="1" applyBorder="1" applyAlignment="1">
      <alignment vertical="top"/>
    </xf>
    <xf numFmtId="0" fontId="42" fillId="0" borderId="29" xfId="0" applyFont="1" applyBorder="1" applyAlignment="1">
      <alignment vertical="top"/>
    </xf>
    <xf numFmtId="0" fontId="42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calcChain" Target="calcChain.xml" /><Relationship Id="rId12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612321121" TargetMode="External" /><Relationship Id="rId2" Type="http://schemas.openxmlformats.org/officeDocument/2006/relationships/hyperlink" Target="https://podminky.urs.cz/item/CS_URS_2022_01/611325412" TargetMode="External" /><Relationship Id="rId3" Type="http://schemas.openxmlformats.org/officeDocument/2006/relationships/hyperlink" Target="https://podminky.urs.cz/item/CS_URS_2022_01/612325412" TargetMode="External" /><Relationship Id="rId4" Type="http://schemas.openxmlformats.org/officeDocument/2006/relationships/hyperlink" Target="https://podminky.urs.cz/item/CS_URS_2022_01/631311115" TargetMode="External" /><Relationship Id="rId5" Type="http://schemas.openxmlformats.org/officeDocument/2006/relationships/hyperlink" Target="https://podminky.urs.cz/item/CS_URS_2022_01/631362021" TargetMode="External" /><Relationship Id="rId6" Type="http://schemas.openxmlformats.org/officeDocument/2006/relationships/hyperlink" Target="https://podminky.urs.cz/item/CS_URS_2022_01/949101112" TargetMode="External" /><Relationship Id="rId7" Type="http://schemas.openxmlformats.org/officeDocument/2006/relationships/hyperlink" Target="https://podminky.urs.cz/item/CS_URS_2022_01/952901114" TargetMode="External" /><Relationship Id="rId8" Type="http://schemas.openxmlformats.org/officeDocument/2006/relationships/hyperlink" Target="https://podminky.urs.cz/item/CS_URS_2022_01/968072455" TargetMode="External" /><Relationship Id="rId9" Type="http://schemas.openxmlformats.org/officeDocument/2006/relationships/hyperlink" Target="https://podminky.urs.cz/item/CS_URS_2022_01/962032431" TargetMode="External" /><Relationship Id="rId10" Type="http://schemas.openxmlformats.org/officeDocument/2006/relationships/hyperlink" Target="https://podminky.urs.cz/item/CS_URS_2022_01/965042141" TargetMode="External" /><Relationship Id="rId11" Type="http://schemas.openxmlformats.org/officeDocument/2006/relationships/hyperlink" Target="https://podminky.urs.cz/item/CS_URS_2022_01/997013214" TargetMode="External" /><Relationship Id="rId12" Type="http://schemas.openxmlformats.org/officeDocument/2006/relationships/hyperlink" Target="https://podminky.urs.cz/item/CS_URS_2022_01/997013501" TargetMode="External" /><Relationship Id="rId13" Type="http://schemas.openxmlformats.org/officeDocument/2006/relationships/hyperlink" Target="https://podminky.urs.cz/item/CS_URS_2022_01/997013509" TargetMode="External" /><Relationship Id="rId14" Type="http://schemas.openxmlformats.org/officeDocument/2006/relationships/hyperlink" Target="https://podminky.urs.cz/item/CS_URS_2022_01/997013601" TargetMode="External" /><Relationship Id="rId15" Type="http://schemas.openxmlformats.org/officeDocument/2006/relationships/hyperlink" Target="https://podminky.urs.cz/item/CS_URS_2022_01/997013603" TargetMode="External" /><Relationship Id="rId16" Type="http://schemas.openxmlformats.org/officeDocument/2006/relationships/hyperlink" Target="https://podminky.urs.cz/item/CS_URS_2022_01/997013811" TargetMode="External" /><Relationship Id="rId17" Type="http://schemas.openxmlformats.org/officeDocument/2006/relationships/hyperlink" Target="https://podminky.urs.cz/item/CS_URS_2022_01/998018003" TargetMode="External" /><Relationship Id="rId18" Type="http://schemas.openxmlformats.org/officeDocument/2006/relationships/hyperlink" Target="https://podminky.urs.cz/item/CS_URS_2022_01/713121111" TargetMode="External" /><Relationship Id="rId19" Type="http://schemas.openxmlformats.org/officeDocument/2006/relationships/hyperlink" Target="https://podminky.urs.cz/item/CS_URS_2022_01/713191132" TargetMode="External" /><Relationship Id="rId20" Type="http://schemas.openxmlformats.org/officeDocument/2006/relationships/hyperlink" Target="https://podminky.urs.cz/item/CS_URS_2022_01/998713102" TargetMode="External" /><Relationship Id="rId21" Type="http://schemas.openxmlformats.org/officeDocument/2006/relationships/hyperlink" Target="https://podminky.urs.cz/item/CS_URS_2022_01/766411812" TargetMode="External" /><Relationship Id="rId22" Type="http://schemas.openxmlformats.org/officeDocument/2006/relationships/hyperlink" Target="https://podminky.urs.cz/item/CS_URS_2022_01/998766103" TargetMode="External" /><Relationship Id="rId23" Type="http://schemas.openxmlformats.org/officeDocument/2006/relationships/hyperlink" Target="https://podminky.urs.cz/item/CS_URS_2022_01/776121112" TargetMode="External" /><Relationship Id="rId24" Type="http://schemas.openxmlformats.org/officeDocument/2006/relationships/hyperlink" Target="https://podminky.urs.cz/item/CS_URS_2022_01/776141112" TargetMode="External" /><Relationship Id="rId25" Type="http://schemas.openxmlformats.org/officeDocument/2006/relationships/hyperlink" Target="https://podminky.urs.cz/item/CS_URS_2022_01/776251111" TargetMode="External" /><Relationship Id="rId26" Type="http://schemas.openxmlformats.org/officeDocument/2006/relationships/hyperlink" Target="https://podminky.urs.cz/item/CS_URS_2022_01/776421111" TargetMode="External" /><Relationship Id="rId27" Type="http://schemas.openxmlformats.org/officeDocument/2006/relationships/hyperlink" Target="https://podminky.urs.cz/item/CS_URS_2022_01/998776103" TargetMode="External" /><Relationship Id="rId28" Type="http://schemas.openxmlformats.org/officeDocument/2006/relationships/hyperlink" Target="https://podminky.urs.cz/item/CS_URS_2022_01/783101201" TargetMode="External" /><Relationship Id="rId29" Type="http://schemas.openxmlformats.org/officeDocument/2006/relationships/hyperlink" Target="https://podminky.urs.cz/item/CS_URS_2022_01/783124101" TargetMode="External" /><Relationship Id="rId30" Type="http://schemas.openxmlformats.org/officeDocument/2006/relationships/hyperlink" Target="https://podminky.urs.cz/item/CS_URS_2022_01/783128201" TargetMode="External" /><Relationship Id="rId31" Type="http://schemas.openxmlformats.org/officeDocument/2006/relationships/hyperlink" Target="https://podminky.urs.cz/item/CS_URS_2022_01/783324101" TargetMode="External" /><Relationship Id="rId32" Type="http://schemas.openxmlformats.org/officeDocument/2006/relationships/hyperlink" Target="https://podminky.urs.cz/item/CS_URS_2022_01/783401311" TargetMode="External" /><Relationship Id="rId33" Type="http://schemas.openxmlformats.org/officeDocument/2006/relationships/hyperlink" Target="https://podminky.urs.cz/item/CS_URS_2022_01/783806811" TargetMode="External" /><Relationship Id="rId34" Type="http://schemas.openxmlformats.org/officeDocument/2006/relationships/hyperlink" Target="https://podminky.urs.cz/item/CS_URS_2022_01/783923161" TargetMode="External" /><Relationship Id="rId35" Type="http://schemas.openxmlformats.org/officeDocument/2006/relationships/hyperlink" Target="https://podminky.urs.cz/item/CS_URS_2022_01/784111023" TargetMode="External" /><Relationship Id="rId36" Type="http://schemas.openxmlformats.org/officeDocument/2006/relationships/hyperlink" Target="https://podminky.urs.cz/item/CS_URS_2022_01/784161503" TargetMode="External" /><Relationship Id="rId37" Type="http://schemas.openxmlformats.org/officeDocument/2006/relationships/hyperlink" Target="https://podminky.urs.cz/item/CS_URS_2022_01/784171101" TargetMode="External" /><Relationship Id="rId38" Type="http://schemas.openxmlformats.org/officeDocument/2006/relationships/hyperlink" Target="https://podminky.urs.cz/item/CS_URS_2022_01/784171123" TargetMode="External" /><Relationship Id="rId39" Type="http://schemas.openxmlformats.org/officeDocument/2006/relationships/hyperlink" Target="https://podminky.urs.cz/item/CS_URS_2022_01/784181103" TargetMode="External" /><Relationship Id="rId40" Type="http://schemas.openxmlformats.org/officeDocument/2006/relationships/hyperlink" Target="https://podminky.urs.cz/item/CS_URS_2022_01/784211103" TargetMode="External" /><Relationship Id="rId4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611325412" TargetMode="External" /><Relationship Id="rId2" Type="http://schemas.openxmlformats.org/officeDocument/2006/relationships/hyperlink" Target="https://podminky.urs.cz/item/CS_URS_2022_01/612325412" TargetMode="External" /><Relationship Id="rId3" Type="http://schemas.openxmlformats.org/officeDocument/2006/relationships/hyperlink" Target="https://podminky.urs.cz/item/CS_URS_2022_01/631311115" TargetMode="External" /><Relationship Id="rId4" Type="http://schemas.openxmlformats.org/officeDocument/2006/relationships/hyperlink" Target="https://podminky.urs.cz/item/CS_URS_2022_01/631362021" TargetMode="External" /><Relationship Id="rId5" Type="http://schemas.openxmlformats.org/officeDocument/2006/relationships/hyperlink" Target="https://podminky.urs.cz/item/CS_URS_2022_01/949101112" TargetMode="External" /><Relationship Id="rId6" Type="http://schemas.openxmlformats.org/officeDocument/2006/relationships/hyperlink" Target="https://podminky.urs.cz/item/CS_URS_2022_01/952901114" TargetMode="External" /><Relationship Id="rId7" Type="http://schemas.openxmlformats.org/officeDocument/2006/relationships/hyperlink" Target="https://podminky.urs.cz/item/CS_URS_2022_01/965042141" TargetMode="External" /><Relationship Id="rId8" Type="http://schemas.openxmlformats.org/officeDocument/2006/relationships/hyperlink" Target="https://podminky.urs.cz/item/CS_URS_2022_01/997013214" TargetMode="External" /><Relationship Id="rId9" Type="http://schemas.openxmlformats.org/officeDocument/2006/relationships/hyperlink" Target="https://podminky.urs.cz/item/CS_URS_2022_01/997013501" TargetMode="External" /><Relationship Id="rId10" Type="http://schemas.openxmlformats.org/officeDocument/2006/relationships/hyperlink" Target="https://podminky.urs.cz/item/CS_URS_2022_01/997013509" TargetMode="External" /><Relationship Id="rId11" Type="http://schemas.openxmlformats.org/officeDocument/2006/relationships/hyperlink" Target="https://podminky.urs.cz/item/CS_URS_2022_01/997013601" TargetMode="External" /><Relationship Id="rId12" Type="http://schemas.openxmlformats.org/officeDocument/2006/relationships/hyperlink" Target="https://podminky.urs.cz/item/CS_URS_2022_01/998018003" TargetMode="External" /><Relationship Id="rId13" Type="http://schemas.openxmlformats.org/officeDocument/2006/relationships/hyperlink" Target="https://podminky.urs.cz/item/CS_URS_2022_01/713121111" TargetMode="External" /><Relationship Id="rId14" Type="http://schemas.openxmlformats.org/officeDocument/2006/relationships/hyperlink" Target="https://podminky.urs.cz/item/CS_URS_2022_01/713191132" TargetMode="External" /><Relationship Id="rId15" Type="http://schemas.openxmlformats.org/officeDocument/2006/relationships/hyperlink" Target="https://podminky.urs.cz/item/CS_URS_2022_01/998713102" TargetMode="External" /><Relationship Id="rId16" Type="http://schemas.openxmlformats.org/officeDocument/2006/relationships/hyperlink" Target="https://podminky.urs.cz/item/CS_URS_2022_01/998766103" TargetMode="External" /><Relationship Id="rId17" Type="http://schemas.openxmlformats.org/officeDocument/2006/relationships/hyperlink" Target="https://podminky.urs.cz/item/CS_URS_2022_01/776121112" TargetMode="External" /><Relationship Id="rId18" Type="http://schemas.openxmlformats.org/officeDocument/2006/relationships/hyperlink" Target="https://podminky.urs.cz/item/CS_URS_2022_01/776141112" TargetMode="External" /><Relationship Id="rId19" Type="http://schemas.openxmlformats.org/officeDocument/2006/relationships/hyperlink" Target="https://podminky.urs.cz/item/CS_URS_2022_01/776251111" TargetMode="External" /><Relationship Id="rId20" Type="http://schemas.openxmlformats.org/officeDocument/2006/relationships/hyperlink" Target="https://podminky.urs.cz/item/CS_URS_2022_01/776421111" TargetMode="External" /><Relationship Id="rId21" Type="http://schemas.openxmlformats.org/officeDocument/2006/relationships/hyperlink" Target="https://podminky.urs.cz/item/CS_URS_2022_01/998776103" TargetMode="External" /><Relationship Id="rId22" Type="http://schemas.openxmlformats.org/officeDocument/2006/relationships/hyperlink" Target="https://podminky.urs.cz/item/CS_URS_2022_01/783101201" TargetMode="External" /><Relationship Id="rId23" Type="http://schemas.openxmlformats.org/officeDocument/2006/relationships/hyperlink" Target="https://podminky.urs.cz/item/CS_URS_2022_01/783124101" TargetMode="External" /><Relationship Id="rId24" Type="http://schemas.openxmlformats.org/officeDocument/2006/relationships/hyperlink" Target="https://podminky.urs.cz/item/CS_URS_2022_01/783128201" TargetMode="External" /><Relationship Id="rId25" Type="http://schemas.openxmlformats.org/officeDocument/2006/relationships/hyperlink" Target="https://podminky.urs.cz/item/CS_URS_2022_01/783806811" TargetMode="External" /><Relationship Id="rId26" Type="http://schemas.openxmlformats.org/officeDocument/2006/relationships/hyperlink" Target="https://podminky.urs.cz/item/CS_URS_2022_01/783913161" TargetMode="External" /><Relationship Id="rId27" Type="http://schemas.openxmlformats.org/officeDocument/2006/relationships/hyperlink" Target="https://podminky.urs.cz/item/CS_URS_2022_01/784111023" TargetMode="External" /><Relationship Id="rId28" Type="http://schemas.openxmlformats.org/officeDocument/2006/relationships/hyperlink" Target="https://podminky.urs.cz/item/CS_URS_2022_01/784161503" TargetMode="External" /><Relationship Id="rId29" Type="http://schemas.openxmlformats.org/officeDocument/2006/relationships/hyperlink" Target="https://podminky.urs.cz/item/CS_URS_2022_01/784171101" TargetMode="External" /><Relationship Id="rId30" Type="http://schemas.openxmlformats.org/officeDocument/2006/relationships/hyperlink" Target="https://podminky.urs.cz/item/CS_URS_2022_01/784171123" TargetMode="External" /><Relationship Id="rId31" Type="http://schemas.openxmlformats.org/officeDocument/2006/relationships/hyperlink" Target="https://podminky.urs.cz/item/CS_URS_2022_01/784181103" TargetMode="External" /><Relationship Id="rId32" Type="http://schemas.openxmlformats.org/officeDocument/2006/relationships/hyperlink" Target="https://podminky.urs.cz/item/CS_URS_2022_01/784211103" TargetMode="External" /><Relationship Id="rId3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611325412" TargetMode="External" /><Relationship Id="rId2" Type="http://schemas.openxmlformats.org/officeDocument/2006/relationships/hyperlink" Target="https://podminky.urs.cz/item/CS_URS_2022_01/612325412" TargetMode="External" /><Relationship Id="rId3" Type="http://schemas.openxmlformats.org/officeDocument/2006/relationships/hyperlink" Target="https://podminky.urs.cz/item/CS_URS_2022_01/631311115" TargetMode="External" /><Relationship Id="rId4" Type="http://schemas.openxmlformats.org/officeDocument/2006/relationships/hyperlink" Target="https://podminky.urs.cz/item/CS_URS_2022_01/631362021" TargetMode="External" /><Relationship Id="rId5" Type="http://schemas.openxmlformats.org/officeDocument/2006/relationships/hyperlink" Target="https://podminky.urs.cz/item/CS_URS_2022_01/949101112" TargetMode="External" /><Relationship Id="rId6" Type="http://schemas.openxmlformats.org/officeDocument/2006/relationships/hyperlink" Target="https://podminky.urs.cz/item/CS_URS_2022_01/952901114" TargetMode="External" /><Relationship Id="rId7" Type="http://schemas.openxmlformats.org/officeDocument/2006/relationships/hyperlink" Target="https://podminky.urs.cz/item/CS_URS_2022_01/965042141" TargetMode="External" /><Relationship Id="rId8" Type="http://schemas.openxmlformats.org/officeDocument/2006/relationships/hyperlink" Target="https://podminky.urs.cz/item/CS_URS_2022_01/997013214" TargetMode="External" /><Relationship Id="rId9" Type="http://schemas.openxmlformats.org/officeDocument/2006/relationships/hyperlink" Target="https://podminky.urs.cz/item/CS_URS_2022_01/997013501" TargetMode="External" /><Relationship Id="rId10" Type="http://schemas.openxmlformats.org/officeDocument/2006/relationships/hyperlink" Target="https://podminky.urs.cz/item/CS_URS_2022_01/997013509" TargetMode="External" /><Relationship Id="rId11" Type="http://schemas.openxmlformats.org/officeDocument/2006/relationships/hyperlink" Target="https://podminky.urs.cz/item/CS_URS_2022_01/997013601" TargetMode="External" /><Relationship Id="rId12" Type="http://schemas.openxmlformats.org/officeDocument/2006/relationships/hyperlink" Target="https://podminky.urs.cz/item/CS_URS_2022_01/997013811" TargetMode="External" /><Relationship Id="rId13" Type="http://schemas.openxmlformats.org/officeDocument/2006/relationships/hyperlink" Target="https://podminky.urs.cz/item/CS_URS_2022_01/998018003" TargetMode="External" /><Relationship Id="rId14" Type="http://schemas.openxmlformats.org/officeDocument/2006/relationships/hyperlink" Target="https://podminky.urs.cz/item/CS_URS_2022_01/713121111" TargetMode="External" /><Relationship Id="rId15" Type="http://schemas.openxmlformats.org/officeDocument/2006/relationships/hyperlink" Target="https://podminky.urs.cz/item/CS_URS_2022_01/713191132" TargetMode="External" /><Relationship Id="rId16" Type="http://schemas.openxmlformats.org/officeDocument/2006/relationships/hyperlink" Target="https://podminky.urs.cz/item/CS_URS_2022_01/998713102" TargetMode="External" /><Relationship Id="rId17" Type="http://schemas.openxmlformats.org/officeDocument/2006/relationships/hyperlink" Target="https://podminky.urs.cz/item/CS_URS_2022_01/766411812" TargetMode="External" /><Relationship Id="rId18" Type="http://schemas.openxmlformats.org/officeDocument/2006/relationships/hyperlink" Target="https://podminky.urs.cz/item/CS_URS_2022_01/998766103" TargetMode="External" /><Relationship Id="rId19" Type="http://schemas.openxmlformats.org/officeDocument/2006/relationships/hyperlink" Target="https://podminky.urs.cz/item/CS_URS_2022_01/776121112" TargetMode="External" /><Relationship Id="rId20" Type="http://schemas.openxmlformats.org/officeDocument/2006/relationships/hyperlink" Target="https://podminky.urs.cz/item/CS_URS_2022_01/776141112" TargetMode="External" /><Relationship Id="rId21" Type="http://schemas.openxmlformats.org/officeDocument/2006/relationships/hyperlink" Target="https://podminky.urs.cz/item/CS_URS_2022_01/776251111" TargetMode="External" /><Relationship Id="rId22" Type="http://schemas.openxmlformats.org/officeDocument/2006/relationships/hyperlink" Target="https://podminky.urs.cz/item/CS_URS_2022_01/776421111" TargetMode="External" /><Relationship Id="rId23" Type="http://schemas.openxmlformats.org/officeDocument/2006/relationships/hyperlink" Target="https://podminky.urs.cz/item/CS_URS_2022_01/998776103" TargetMode="External" /><Relationship Id="rId24" Type="http://schemas.openxmlformats.org/officeDocument/2006/relationships/hyperlink" Target="https://podminky.urs.cz/item/CS_URS_2022_01/783101201" TargetMode="External" /><Relationship Id="rId25" Type="http://schemas.openxmlformats.org/officeDocument/2006/relationships/hyperlink" Target="https://podminky.urs.cz/item/CS_URS_2022_01/783124101" TargetMode="External" /><Relationship Id="rId26" Type="http://schemas.openxmlformats.org/officeDocument/2006/relationships/hyperlink" Target="https://podminky.urs.cz/item/CS_URS_2022_01/783128201" TargetMode="External" /><Relationship Id="rId27" Type="http://schemas.openxmlformats.org/officeDocument/2006/relationships/hyperlink" Target="https://podminky.urs.cz/item/CS_URS_2022_01/783806811" TargetMode="External" /><Relationship Id="rId28" Type="http://schemas.openxmlformats.org/officeDocument/2006/relationships/hyperlink" Target="https://podminky.urs.cz/item/CS_URS_2022_01/783913161" TargetMode="External" /><Relationship Id="rId29" Type="http://schemas.openxmlformats.org/officeDocument/2006/relationships/hyperlink" Target="https://podminky.urs.cz/item/CS_URS_2022_01/784111023" TargetMode="External" /><Relationship Id="rId30" Type="http://schemas.openxmlformats.org/officeDocument/2006/relationships/hyperlink" Target="https://podminky.urs.cz/item/CS_URS_2022_01/784161503" TargetMode="External" /><Relationship Id="rId31" Type="http://schemas.openxmlformats.org/officeDocument/2006/relationships/hyperlink" Target="https://podminky.urs.cz/item/CS_URS_2022_01/784171101" TargetMode="External" /><Relationship Id="rId32" Type="http://schemas.openxmlformats.org/officeDocument/2006/relationships/hyperlink" Target="https://podminky.urs.cz/item/CS_URS_2022_01/784171123" TargetMode="External" /><Relationship Id="rId33" Type="http://schemas.openxmlformats.org/officeDocument/2006/relationships/hyperlink" Target="https://podminky.urs.cz/item/CS_URS_2022_01/784181103" TargetMode="External" /><Relationship Id="rId34" Type="http://schemas.openxmlformats.org/officeDocument/2006/relationships/hyperlink" Target="https://podminky.urs.cz/item/CS_URS_2022_01/784211103" TargetMode="External" /><Relationship Id="rId35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611325412" TargetMode="External" /><Relationship Id="rId2" Type="http://schemas.openxmlformats.org/officeDocument/2006/relationships/hyperlink" Target="https://podminky.urs.cz/item/CS_URS_2022_01/612325412" TargetMode="External" /><Relationship Id="rId3" Type="http://schemas.openxmlformats.org/officeDocument/2006/relationships/hyperlink" Target="https://podminky.urs.cz/item/CS_URS_2022_01/631311115" TargetMode="External" /><Relationship Id="rId4" Type="http://schemas.openxmlformats.org/officeDocument/2006/relationships/hyperlink" Target="https://podminky.urs.cz/item/CS_URS_2022_01/631362021" TargetMode="External" /><Relationship Id="rId5" Type="http://schemas.openxmlformats.org/officeDocument/2006/relationships/hyperlink" Target="https://podminky.urs.cz/item/CS_URS_2022_01/949101112" TargetMode="External" /><Relationship Id="rId6" Type="http://schemas.openxmlformats.org/officeDocument/2006/relationships/hyperlink" Target="https://podminky.urs.cz/item/CS_URS_2022_01/952901114" TargetMode="External" /><Relationship Id="rId7" Type="http://schemas.openxmlformats.org/officeDocument/2006/relationships/hyperlink" Target="https://podminky.urs.cz/item/CS_URS_2022_01/965042141" TargetMode="External" /><Relationship Id="rId8" Type="http://schemas.openxmlformats.org/officeDocument/2006/relationships/hyperlink" Target="https://podminky.urs.cz/item/CS_URS_2022_01/997013214" TargetMode="External" /><Relationship Id="rId9" Type="http://schemas.openxmlformats.org/officeDocument/2006/relationships/hyperlink" Target="https://podminky.urs.cz/item/CS_URS_2022_01/997013501" TargetMode="External" /><Relationship Id="rId10" Type="http://schemas.openxmlformats.org/officeDocument/2006/relationships/hyperlink" Target="https://podminky.urs.cz/item/CS_URS_2022_01/997013509" TargetMode="External" /><Relationship Id="rId11" Type="http://schemas.openxmlformats.org/officeDocument/2006/relationships/hyperlink" Target="https://podminky.urs.cz/item/CS_URS_2022_01/997013601" TargetMode="External" /><Relationship Id="rId12" Type="http://schemas.openxmlformats.org/officeDocument/2006/relationships/hyperlink" Target="https://podminky.urs.cz/item/CS_URS_2022_01/997013811" TargetMode="External" /><Relationship Id="rId13" Type="http://schemas.openxmlformats.org/officeDocument/2006/relationships/hyperlink" Target="https://podminky.urs.cz/item/CS_URS_2022_01/998018003" TargetMode="External" /><Relationship Id="rId14" Type="http://schemas.openxmlformats.org/officeDocument/2006/relationships/hyperlink" Target="https://podminky.urs.cz/item/CS_URS_2022_01/713121111" TargetMode="External" /><Relationship Id="rId15" Type="http://schemas.openxmlformats.org/officeDocument/2006/relationships/hyperlink" Target="https://podminky.urs.cz/item/CS_URS_2022_01/713191132" TargetMode="External" /><Relationship Id="rId16" Type="http://schemas.openxmlformats.org/officeDocument/2006/relationships/hyperlink" Target="https://podminky.urs.cz/item/CS_URS_2022_01/998713102" TargetMode="External" /><Relationship Id="rId17" Type="http://schemas.openxmlformats.org/officeDocument/2006/relationships/hyperlink" Target="https://podminky.urs.cz/item/CS_URS_2022_01/766411812" TargetMode="External" /><Relationship Id="rId18" Type="http://schemas.openxmlformats.org/officeDocument/2006/relationships/hyperlink" Target="https://podminky.urs.cz/item/CS_URS_2022_01/776121112" TargetMode="External" /><Relationship Id="rId19" Type="http://schemas.openxmlformats.org/officeDocument/2006/relationships/hyperlink" Target="https://podminky.urs.cz/item/CS_URS_2022_01/776141112" TargetMode="External" /><Relationship Id="rId20" Type="http://schemas.openxmlformats.org/officeDocument/2006/relationships/hyperlink" Target="https://podminky.urs.cz/item/CS_URS_2022_01/776251111" TargetMode="External" /><Relationship Id="rId21" Type="http://schemas.openxmlformats.org/officeDocument/2006/relationships/hyperlink" Target="https://podminky.urs.cz/item/CS_URS_2022_01/776421111" TargetMode="External" /><Relationship Id="rId22" Type="http://schemas.openxmlformats.org/officeDocument/2006/relationships/hyperlink" Target="https://podminky.urs.cz/item/CS_URS_2022_01/998776103" TargetMode="External" /><Relationship Id="rId23" Type="http://schemas.openxmlformats.org/officeDocument/2006/relationships/hyperlink" Target="https://podminky.urs.cz/item/CS_URS_2022_01/783101201" TargetMode="External" /><Relationship Id="rId24" Type="http://schemas.openxmlformats.org/officeDocument/2006/relationships/hyperlink" Target="https://podminky.urs.cz/item/CS_URS_2022_01/783124101" TargetMode="External" /><Relationship Id="rId25" Type="http://schemas.openxmlformats.org/officeDocument/2006/relationships/hyperlink" Target="https://podminky.urs.cz/item/CS_URS_2022_01/783128201" TargetMode="External" /><Relationship Id="rId26" Type="http://schemas.openxmlformats.org/officeDocument/2006/relationships/hyperlink" Target="https://podminky.urs.cz/item/CS_URS_2022_01/783806811" TargetMode="External" /><Relationship Id="rId27" Type="http://schemas.openxmlformats.org/officeDocument/2006/relationships/hyperlink" Target="https://podminky.urs.cz/item/CS_URS_2022_01/783913161" TargetMode="External" /><Relationship Id="rId28" Type="http://schemas.openxmlformats.org/officeDocument/2006/relationships/hyperlink" Target="https://podminky.urs.cz/item/CS_URS_2022_01/784111023" TargetMode="External" /><Relationship Id="rId29" Type="http://schemas.openxmlformats.org/officeDocument/2006/relationships/hyperlink" Target="https://podminky.urs.cz/item/CS_URS_2022_01/784161503" TargetMode="External" /><Relationship Id="rId30" Type="http://schemas.openxmlformats.org/officeDocument/2006/relationships/hyperlink" Target="https://podminky.urs.cz/item/CS_URS_2022_01/784171101" TargetMode="External" /><Relationship Id="rId31" Type="http://schemas.openxmlformats.org/officeDocument/2006/relationships/hyperlink" Target="https://podminky.urs.cz/item/CS_URS_2022_01/784171123" TargetMode="External" /><Relationship Id="rId32" Type="http://schemas.openxmlformats.org/officeDocument/2006/relationships/hyperlink" Target="https://podminky.urs.cz/item/CS_URS_2022_01/784181103" TargetMode="External" /><Relationship Id="rId33" Type="http://schemas.openxmlformats.org/officeDocument/2006/relationships/hyperlink" Target="https://podminky.urs.cz/item/CS_URS_2022_01/784211103" TargetMode="External" /><Relationship Id="rId34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20</v>
      </c>
      <c r="AL7" s="23"/>
      <c r="AM7" s="23"/>
      <c r="AN7" s="28" t="s">
        <v>19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21</v>
      </c>
      <c r="E8" s="23"/>
      <c r="F8" s="23"/>
      <c r="G8" s="23"/>
      <c r="H8" s="23"/>
      <c r="I8" s="23"/>
      <c r="J8" s="23"/>
      <c r="K8" s="28" t="s">
        <v>22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23</v>
      </c>
      <c r="AL8" s="23"/>
      <c r="AM8" s="23"/>
      <c r="AN8" s="34" t="s">
        <v>24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26</v>
      </c>
      <c r="AL10" s="23"/>
      <c r="AM10" s="23"/>
      <c r="AN10" s="28" t="s">
        <v>19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28</v>
      </c>
      <c r="AL11" s="23"/>
      <c r="AM11" s="23"/>
      <c r="AN11" s="28" t="s">
        <v>19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29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26</v>
      </c>
      <c r="AL13" s="23"/>
      <c r="AM13" s="23"/>
      <c r="AN13" s="35" t="s">
        <v>30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30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28</v>
      </c>
      <c r="AL14" s="23"/>
      <c r="AM14" s="23"/>
      <c r="AN14" s="35" t="s">
        <v>30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26</v>
      </c>
      <c r="AL16" s="23"/>
      <c r="AM16" s="23"/>
      <c r="AN16" s="28" t="s">
        <v>19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28</v>
      </c>
      <c r="AL17" s="23"/>
      <c r="AM17" s="23"/>
      <c r="AN17" s="28" t="s">
        <v>19</v>
      </c>
      <c r="AO17" s="23"/>
      <c r="AP17" s="23"/>
      <c r="AQ17" s="23"/>
      <c r="AR17" s="21"/>
      <c r="BE17" s="32"/>
      <c r="BS17" s="18" t="s">
        <v>33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34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26</v>
      </c>
      <c r="AL19" s="23"/>
      <c r="AM19" s="23"/>
      <c r="AN19" s="28" t="s">
        <v>19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32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28</v>
      </c>
      <c r="AL20" s="23"/>
      <c r="AM20" s="23"/>
      <c r="AN20" s="28" t="s">
        <v>19</v>
      </c>
      <c r="AO20" s="23"/>
      <c r="AP20" s="23"/>
      <c r="AQ20" s="23"/>
      <c r="AR20" s="21"/>
      <c r="BE20" s="32"/>
      <c r="BS20" s="18" t="s">
        <v>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35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47.25" customHeight="1">
      <c r="B23" s="22"/>
      <c r="C23" s="23"/>
      <c r="D23" s="23"/>
      <c r="E23" s="37" t="s">
        <v>36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37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ROUND(AG54,2)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38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39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40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41</v>
      </c>
      <c r="E29" s="48"/>
      <c r="F29" s="33" t="s">
        <v>42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ROUND(AZ54,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ROUND(AV54,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43</v>
      </c>
      <c r="G30" s="48"/>
      <c r="H30" s="48"/>
      <c r="I30" s="48"/>
      <c r="J30" s="48"/>
      <c r="K30" s="48"/>
      <c r="L30" s="49">
        <v>0.14999999999999999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ROUND(BA54,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ROUND(AW54,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44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ROUND(BB54,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45</v>
      </c>
      <c r="G32" s="48"/>
      <c r="H32" s="48"/>
      <c r="I32" s="48"/>
      <c r="J32" s="48"/>
      <c r="K32" s="48"/>
      <c r="L32" s="49">
        <v>0.14999999999999999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ROUND(BC54,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46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ROUND(BD54,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3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9"/>
    </row>
    <row r="35" s="2" customFormat="1" ht="25.92" customHeight="1">
      <c r="A35" s="39"/>
      <c r="B35" s="40"/>
      <c r="C35" s="53"/>
      <c r="D35" s="54" t="s">
        <v>47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48</v>
      </c>
      <c r="U35" s="55"/>
      <c r="V35" s="55"/>
      <c r="W35" s="55"/>
      <c r="X35" s="57" t="s">
        <v>49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6.96" customHeight="1">
      <c r="A37" s="39"/>
      <c r="B37" s="6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45"/>
      <c r="BE37" s="39"/>
    </row>
    <row r="41" s="2" customFormat="1" ht="6.96" customHeight="1">
      <c r="A41" s="39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45"/>
      <c r="BE41" s="39"/>
    </row>
    <row r="42" s="2" customFormat="1" ht="24.96" customHeight="1">
      <c r="A42" s="39"/>
      <c r="B42" s="40"/>
      <c r="C42" s="24" t="s">
        <v>50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  <c r="BE42" s="39"/>
    </row>
    <row r="43" s="2" customFormat="1" ht="6.96" customHeight="1">
      <c r="A43" s="39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  <c r="BE43" s="39"/>
    </row>
    <row r="44" s="4" customFormat="1" ht="12" customHeight="1">
      <c r="A44" s="4"/>
      <c r="B44" s="64"/>
      <c r="C44" s="33" t="s">
        <v>13</v>
      </c>
      <c r="D44" s="65"/>
      <c r="E44" s="65"/>
      <c r="F44" s="65"/>
      <c r="G44" s="65"/>
      <c r="H44" s="65"/>
      <c r="I44" s="65"/>
      <c r="J44" s="65"/>
      <c r="K44" s="65"/>
      <c r="L44" s="65" t="str">
        <f>K5</f>
        <v>2421-26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6"/>
      <c r="BE44" s="4"/>
    </row>
    <row r="45" s="5" customFormat="1" ht="36.96" customHeight="1">
      <c r="A45" s="5"/>
      <c r="B45" s="67"/>
      <c r="C45" s="68" t="s">
        <v>16</v>
      </c>
      <c r="D45" s="69"/>
      <c r="E45" s="69"/>
      <c r="F45" s="69"/>
      <c r="G45" s="69"/>
      <c r="H45" s="69"/>
      <c r="I45" s="69"/>
      <c r="J45" s="69"/>
      <c r="K45" s="69"/>
      <c r="L45" s="70" t="str">
        <f>K6</f>
        <v>Rekonstrukce interiéru společných prostor historické budovy</v>
      </c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71"/>
      <c r="BE45" s="5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5"/>
      <c r="BE46" s="39"/>
    </row>
    <row r="47" s="2" customFormat="1" ht="12" customHeight="1">
      <c r="A47" s="39"/>
      <c r="B47" s="40"/>
      <c r="C47" s="33" t="s">
        <v>21</v>
      </c>
      <c r="D47" s="41"/>
      <c r="E47" s="41"/>
      <c r="F47" s="41"/>
      <c r="G47" s="41"/>
      <c r="H47" s="41"/>
      <c r="I47" s="41"/>
      <c r="J47" s="41"/>
      <c r="K47" s="41"/>
      <c r="L47" s="72" t="str">
        <f>IF(K8="","",K8)</f>
        <v>Žamberk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33" t="s">
        <v>23</v>
      </c>
      <c r="AJ47" s="41"/>
      <c r="AK47" s="41"/>
      <c r="AL47" s="41"/>
      <c r="AM47" s="73" t="str">
        <f>IF(AN8= "","",AN8)</f>
        <v>30. 12. 2024</v>
      </c>
      <c r="AN47" s="73"/>
      <c r="AO47" s="41"/>
      <c r="AP47" s="41"/>
      <c r="AQ47" s="41"/>
      <c r="AR47" s="45"/>
      <c r="BE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5"/>
      <c r="BE48" s="39"/>
    </row>
    <row r="49" s="2" customFormat="1" ht="15.15" customHeight="1">
      <c r="A49" s="39"/>
      <c r="B49" s="40"/>
      <c r="C49" s="33" t="s">
        <v>25</v>
      </c>
      <c r="D49" s="41"/>
      <c r="E49" s="41"/>
      <c r="F49" s="41"/>
      <c r="G49" s="41"/>
      <c r="H49" s="41"/>
      <c r="I49" s="41"/>
      <c r="J49" s="41"/>
      <c r="K49" s="41"/>
      <c r="L49" s="65" t="str">
        <f>IF(E11= "","",E11)</f>
        <v>Gymnázium Žamberk</v>
      </c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33" t="s">
        <v>31</v>
      </c>
      <c r="AJ49" s="41"/>
      <c r="AK49" s="41"/>
      <c r="AL49" s="41"/>
      <c r="AM49" s="74" t="str">
        <f>IF(E17="","",E17)</f>
        <v>Stapring, s.r.o.</v>
      </c>
      <c r="AN49" s="65"/>
      <c r="AO49" s="65"/>
      <c r="AP49" s="65"/>
      <c r="AQ49" s="41"/>
      <c r="AR49" s="45"/>
      <c r="AS49" s="75" t="s">
        <v>51</v>
      </c>
      <c r="AT49" s="76"/>
      <c r="AU49" s="77"/>
      <c r="AV49" s="77"/>
      <c r="AW49" s="77"/>
      <c r="AX49" s="77"/>
      <c r="AY49" s="77"/>
      <c r="AZ49" s="77"/>
      <c r="BA49" s="77"/>
      <c r="BB49" s="77"/>
      <c r="BC49" s="77"/>
      <c r="BD49" s="78"/>
      <c r="BE49" s="39"/>
    </row>
    <row r="50" s="2" customFormat="1" ht="15.15" customHeight="1">
      <c r="A50" s="39"/>
      <c r="B50" s="40"/>
      <c r="C50" s="33" t="s">
        <v>29</v>
      </c>
      <c r="D50" s="41"/>
      <c r="E50" s="41"/>
      <c r="F50" s="41"/>
      <c r="G50" s="41"/>
      <c r="H50" s="41"/>
      <c r="I50" s="41"/>
      <c r="J50" s="41"/>
      <c r="K50" s="41"/>
      <c r="L50" s="65" t="str">
        <f>IF(E14= "Vyplň údaj","",E14)</f>
        <v/>
      </c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33" t="s">
        <v>34</v>
      </c>
      <c r="AJ50" s="41"/>
      <c r="AK50" s="41"/>
      <c r="AL50" s="41"/>
      <c r="AM50" s="74" t="str">
        <f>IF(E20="","",E20)</f>
        <v>Stapring, s.r.o.</v>
      </c>
      <c r="AN50" s="65"/>
      <c r="AO50" s="65"/>
      <c r="AP50" s="65"/>
      <c r="AQ50" s="41"/>
      <c r="AR50" s="45"/>
      <c r="AS50" s="79"/>
      <c r="AT50" s="80"/>
      <c r="AU50" s="81"/>
      <c r="AV50" s="81"/>
      <c r="AW50" s="81"/>
      <c r="AX50" s="81"/>
      <c r="AY50" s="81"/>
      <c r="AZ50" s="81"/>
      <c r="BA50" s="81"/>
      <c r="BB50" s="81"/>
      <c r="BC50" s="81"/>
      <c r="BD50" s="82"/>
      <c r="BE50" s="39"/>
    </row>
    <row r="51" s="2" customFormat="1" ht="10.8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5"/>
      <c r="AS51" s="83"/>
      <c r="AT51" s="84"/>
      <c r="AU51" s="85"/>
      <c r="AV51" s="85"/>
      <c r="AW51" s="85"/>
      <c r="AX51" s="85"/>
      <c r="AY51" s="85"/>
      <c r="AZ51" s="85"/>
      <c r="BA51" s="85"/>
      <c r="BB51" s="85"/>
      <c r="BC51" s="85"/>
      <c r="BD51" s="86"/>
      <c r="BE51" s="39"/>
    </row>
    <row r="52" s="2" customFormat="1" ht="29.28" customHeight="1">
      <c r="A52" s="39"/>
      <c r="B52" s="40"/>
      <c r="C52" s="87" t="s">
        <v>52</v>
      </c>
      <c r="D52" s="88"/>
      <c r="E52" s="88"/>
      <c r="F52" s="88"/>
      <c r="G52" s="88"/>
      <c r="H52" s="89"/>
      <c r="I52" s="90" t="s">
        <v>53</v>
      </c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91" t="s">
        <v>54</v>
      </c>
      <c r="AH52" s="88"/>
      <c r="AI52" s="88"/>
      <c r="AJ52" s="88"/>
      <c r="AK52" s="88"/>
      <c r="AL52" s="88"/>
      <c r="AM52" s="88"/>
      <c r="AN52" s="90" t="s">
        <v>55</v>
      </c>
      <c r="AO52" s="88"/>
      <c r="AP52" s="88"/>
      <c r="AQ52" s="92" t="s">
        <v>56</v>
      </c>
      <c r="AR52" s="45"/>
      <c r="AS52" s="93" t="s">
        <v>57</v>
      </c>
      <c r="AT52" s="94" t="s">
        <v>58</v>
      </c>
      <c r="AU52" s="94" t="s">
        <v>59</v>
      </c>
      <c r="AV52" s="94" t="s">
        <v>60</v>
      </c>
      <c r="AW52" s="94" t="s">
        <v>61</v>
      </c>
      <c r="AX52" s="94" t="s">
        <v>62</v>
      </c>
      <c r="AY52" s="94" t="s">
        <v>63</v>
      </c>
      <c r="AZ52" s="94" t="s">
        <v>64</v>
      </c>
      <c r="BA52" s="94" t="s">
        <v>65</v>
      </c>
      <c r="BB52" s="94" t="s">
        <v>66</v>
      </c>
      <c r="BC52" s="94" t="s">
        <v>67</v>
      </c>
      <c r="BD52" s="95" t="s">
        <v>68</v>
      </c>
      <c r="BE52" s="39"/>
    </row>
    <row r="53" s="2" customFormat="1" ht="10.8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5"/>
      <c r="AS53" s="96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8"/>
      <c r="BE53" s="39"/>
    </row>
    <row r="54" s="6" customFormat="1" ht="32.4" customHeight="1">
      <c r="A54" s="6"/>
      <c r="B54" s="99"/>
      <c r="C54" s="100" t="s">
        <v>69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2">
        <f>ROUND(SUM(AG55:AG59),2)</f>
        <v>0</v>
      </c>
      <c r="AH54" s="102"/>
      <c r="AI54" s="102"/>
      <c r="AJ54" s="102"/>
      <c r="AK54" s="102"/>
      <c r="AL54" s="102"/>
      <c r="AM54" s="102"/>
      <c r="AN54" s="103">
        <f>SUM(AG54,AT54)</f>
        <v>0</v>
      </c>
      <c r="AO54" s="103"/>
      <c r="AP54" s="103"/>
      <c r="AQ54" s="104" t="s">
        <v>19</v>
      </c>
      <c r="AR54" s="105"/>
      <c r="AS54" s="106">
        <f>ROUND(SUM(AS55:AS59),2)</f>
        <v>0</v>
      </c>
      <c r="AT54" s="107">
        <f>ROUND(SUM(AV54:AW54),2)</f>
        <v>0</v>
      </c>
      <c r="AU54" s="108">
        <f>ROUND(SUM(AU55:AU59),5)</f>
        <v>0</v>
      </c>
      <c r="AV54" s="107">
        <f>ROUND(AZ54*L29,2)</f>
        <v>0</v>
      </c>
      <c r="AW54" s="107">
        <f>ROUND(BA54*L30,2)</f>
        <v>0</v>
      </c>
      <c r="AX54" s="107">
        <f>ROUND(BB54*L29,2)</f>
        <v>0</v>
      </c>
      <c r="AY54" s="107">
        <f>ROUND(BC54*L30,2)</f>
        <v>0</v>
      </c>
      <c r="AZ54" s="107">
        <f>ROUND(SUM(AZ55:AZ59),2)</f>
        <v>0</v>
      </c>
      <c r="BA54" s="107">
        <f>ROUND(SUM(BA55:BA59),2)</f>
        <v>0</v>
      </c>
      <c r="BB54" s="107">
        <f>ROUND(SUM(BB55:BB59),2)</f>
        <v>0</v>
      </c>
      <c r="BC54" s="107">
        <f>ROUND(SUM(BC55:BC59),2)</f>
        <v>0</v>
      </c>
      <c r="BD54" s="109">
        <f>ROUND(SUM(BD55:BD59),2)</f>
        <v>0</v>
      </c>
      <c r="BE54" s="6"/>
      <c r="BS54" s="110" t="s">
        <v>70</v>
      </c>
      <c r="BT54" s="110" t="s">
        <v>71</v>
      </c>
      <c r="BU54" s="111" t="s">
        <v>72</v>
      </c>
      <c r="BV54" s="110" t="s">
        <v>73</v>
      </c>
      <c r="BW54" s="110" t="s">
        <v>5</v>
      </c>
      <c r="BX54" s="110" t="s">
        <v>74</v>
      </c>
      <c r="CL54" s="110" t="s">
        <v>19</v>
      </c>
    </row>
    <row r="55" s="7" customFormat="1" ht="16.5" customHeight="1">
      <c r="A55" s="112" t="s">
        <v>75</v>
      </c>
      <c r="B55" s="113"/>
      <c r="C55" s="114"/>
      <c r="D55" s="115" t="s">
        <v>76</v>
      </c>
      <c r="E55" s="115"/>
      <c r="F55" s="115"/>
      <c r="G55" s="115"/>
      <c r="H55" s="115"/>
      <c r="I55" s="116"/>
      <c r="J55" s="115" t="s">
        <v>77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'242103 - SO 03 1NP levá část'!J30</f>
        <v>0</v>
      </c>
      <c r="AH55" s="116"/>
      <c r="AI55" s="116"/>
      <c r="AJ55" s="116"/>
      <c r="AK55" s="116"/>
      <c r="AL55" s="116"/>
      <c r="AM55" s="116"/>
      <c r="AN55" s="117">
        <f>SUM(AG55,AT55)</f>
        <v>0</v>
      </c>
      <c r="AO55" s="116"/>
      <c r="AP55" s="116"/>
      <c r="AQ55" s="118" t="s">
        <v>78</v>
      </c>
      <c r="AR55" s="119"/>
      <c r="AS55" s="120">
        <v>0</v>
      </c>
      <c r="AT55" s="121">
        <f>ROUND(SUM(AV55:AW55),2)</f>
        <v>0</v>
      </c>
      <c r="AU55" s="122">
        <f>'242103 - SO 03 1NP levá část'!P101</f>
        <v>0</v>
      </c>
      <c r="AV55" s="121">
        <f>'242103 - SO 03 1NP levá část'!J33</f>
        <v>0</v>
      </c>
      <c r="AW55" s="121">
        <f>'242103 - SO 03 1NP levá část'!J34</f>
        <v>0</v>
      </c>
      <c r="AX55" s="121">
        <f>'242103 - SO 03 1NP levá část'!J35</f>
        <v>0</v>
      </c>
      <c r="AY55" s="121">
        <f>'242103 - SO 03 1NP levá část'!J36</f>
        <v>0</v>
      </c>
      <c r="AZ55" s="121">
        <f>'242103 - SO 03 1NP levá část'!F33</f>
        <v>0</v>
      </c>
      <c r="BA55" s="121">
        <f>'242103 - SO 03 1NP levá část'!F34</f>
        <v>0</v>
      </c>
      <c r="BB55" s="121">
        <f>'242103 - SO 03 1NP levá část'!F35</f>
        <v>0</v>
      </c>
      <c r="BC55" s="121">
        <f>'242103 - SO 03 1NP levá část'!F36</f>
        <v>0</v>
      </c>
      <c r="BD55" s="123">
        <f>'242103 - SO 03 1NP levá část'!F37</f>
        <v>0</v>
      </c>
      <c r="BE55" s="7"/>
      <c r="BT55" s="124" t="s">
        <v>79</v>
      </c>
      <c r="BV55" s="124" t="s">
        <v>73</v>
      </c>
      <c r="BW55" s="124" t="s">
        <v>80</v>
      </c>
      <c r="BX55" s="124" t="s">
        <v>5</v>
      </c>
      <c r="CL55" s="124" t="s">
        <v>19</v>
      </c>
      <c r="CM55" s="124" t="s">
        <v>81</v>
      </c>
    </row>
    <row r="56" s="7" customFormat="1" ht="16.5" customHeight="1">
      <c r="A56" s="112" t="s">
        <v>75</v>
      </c>
      <c r="B56" s="113"/>
      <c r="C56" s="114"/>
      <c r="D56" s="115" t="s">
        <v>82</v>
      </c>
      <c r="E56" s="115"/>
      <c r="F56" s="115"/>
      <c r="G56" s="115"/>
      <c r="H56" s="115"/>
      <c r="I56" s="116"/>
      <c r="J56" s="115" t="s">
        <v>83</v>
      </c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7">
        <f>'242104 - SO 04 1NP pravá ...'!J30</f>
        <v>0</v>
      </c>
      <c r="AH56" s="116"/>
      <c r="AI56" s="116"/>
      <c r="AJ56" s="116"/>
      <c r="AK56" s="116"/>
      <c r="AL56" s="116"/>
      <c r="AM56" s="116"/>
      <c r="AN56" s="117">
        <f>SUM(AG56,AT56)</f>
        <v>0</v>
      </c>
      <c r="AO56" s="116"/>
      <c r="AP56" s="116"/>
      <c r="AQ56" s="118" t="s">
        <v>78</v>
      </c>
      <c r="AR56" s="119"/>
      <c r="AS56" s="120">
        <v>0</v>
      </c>
      <c r="AT56" s="121">
        <f>ROUND(SUM(AV56:AW56),2)</f>
        <v>0</v>
      </c>
      <c r="AU56" s="122">
        <f>'242104 - SO 04 1NP pravá ...'!P99</f>
        <v>0</v>
      </c>
      <c r="AV56" s="121">
        <f>'242104 - SO 04 1NP pravá ...'!J33</f>
        <v>0</v>
      </c>
      <c r="AW56" s="121">
        <f>'242104 - SO 04 1NP pravá ...'!J34</f>
        <v>0</v>
      </c>
      <c r="AX56" s="121">
        <f>'242104 - SO 04 1NP pravá ...'!J35</f>
        <v>0</v>
      </c>
      <c r="AY56" s="121">
        <f>'242104 - SO 04 1NP pravá ...'!J36</f>
        <v>0</v>
      </c>
      <c r="AZ56" s="121">
        <f>'242104 - SO 04 1NP pravá ...'!F33</f>
        <v>0</v>
      </c>
      <c r="BA56" s="121">
        <f>'242104 - SO 04 1NP pravá ...'!F34</f>
        <v>0</v>
      </c>
      <c r="BB56" s="121">
        <f>'242104 - SO 04 1NP pravá ...'!F35</f>
        <v>0</v>
      </c>
      <c r="BC56" s="121">
        <f>'242104 - SO 04 1NP pravá ...'!F36</f>
        <v>0</v>
      </c>
      <c r="BD56" s="123">
        <f>'242104 - SO 04 1NP pravá ...'!F37</f>
        <v>0</v>
      </c>
      <c r="BE56" s="7"/>
      <c r="BT56" s="124" t="s">
        <v>79</v>
      </c>
      <c r="BV56" s="124" t="s">
        <v>73</v>
      </c>
      <c r="BW56" s="124" t="s">
        <v>84</v>
      </c>
      <c r="BX56" s="124" t="s">
        <v>5</v>
      </c>
      <c r="CL56" s="124" t="s">
        <v>19</v>
      </c>
      <c r="CM56" s="124" t="s">
        <v>81</v>
      </c>
    </row>
    <row r="57" s="7" customFormat="1" ht="16.5" customHeight="1">
      <c r="A57" s="112" t="s">
        <v>75</v>
      </c>
      <c r="B57" s="113"/>
      <c r="C57" s="114"/>
      <c r="D57" s="115" t="s">
        <v>85</v>
      </c>
      <c r="E57" s="115"/>
      <c r="F57" s="115"/>
      <c r="G57" s="115"/>
      <c r="H57" s="115"/>
      <c r="I57" s="116"/>
      <c r="J57" s="115" t="s">
        <v>86</v>
      </c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7">
        <f>'242108 - SO 08 3NP levá část'!J30</f>
        <v>0</v>
      </c>
      <c r="AH57" s="116"/>
      <c r="AI57" s="116"/>
      <c r="AJ57" s="116"/>
      <c r="AK57" s="116"/>
      <c r="AL57" s="116"/>
      <c r="AM57" s="116"/>
      <c r="AN57" s="117">
        <f>SUM(AG57,AT57)</f>
        <v>0</v>
      </c>
      <c r="AO57" s="116"/>
      <c r="AP57" s="116"/>
      <c r="AQ57" s="118" t="s">
        <v>78</v>
      </c>
      <c r="AR57" s="119"/>
      <c r="AS57" s="120">
        <v>0</v>
      </c>
      <c r="AT57" s="121">
        <f>ROUND(SUM(AV57:AW57),2)</f>
        <v>0</v>
      </c>
      <c r="AU57" s="122">
        <f>'242108 - SO 08 3NP levá část'!P99</f>
        <v>0</v>
      </c>
      <c r="AV57" s="121">
        <f>'242108 - SO 08 3NP levá část'!J33</f>
        <v>0</v>
      </c>
      <c r="AW57" s="121">
        <f>'242108 - SO 08 3NP levá část'!J34</f>
        <v>0</v>
      </c>
      <c r="AX57" s="121">
        <f>'242108 - SO 08 3NP levá část'!J35</f>
        <v>0</v>
      </c>
      <c r="AY57" s="121">
        <f>'242108 - SO 08 3NP levá část'!J36</f>
        <v>0</v>
      </c>
      <c r="AZ57" s="121">
        <f>'242108 - SO 08 3NP levá část'!F33</f>
        <v>0</v>
      </c>
      <c r="BA57" s="121">
        <f>'242108 - SO 08 3NP levá část'!F34</f>
        <v>0</v>
      </c>
      <c r="BB57" s="121">
        <f>'242108 - SO 08 3NP levá část'!F35</f>
        <v>0</v>
      </c>
      <c r="BC57" s="121">
        <f>'242108 - SO 08 3NP levá část'!F36</f>
        <v>0</v>
      </c>
      <c r="BD57" s="123">
        <f>'242108 - SO 08 3NP levá část'!F37</f>
        <v>0</v>
      </c>
      <c r="BE57" s="7"/>
      <c r="BT57" s="124" t="s">
        <v>79</v>
      </c>
      <c r="BV57" s="124" t="s">
        <v>73</v>
      </c>
      <c r="BW57" s="124" t="s">
        <v>87</v>
      </c>
      <c r="BX57" s="124" t="s">
        <v>5</v>
      </c>
      <c r="CL57" s="124" t="s">
        <v>19</v>
      </c>
      <c r="CM57" s="124" t="s">
        <v>81</v>
      </c>
    </row>
    <row r="58" s="7" customFormat="1" ht="16.5" customHeight="1">
      <c r="A58" s="112" t="s">
        <v>75</v>
      </c>
      <c r="B58" s="113"/>
      <c r="C58" s="114"/>
      <c r="D58" s="115" t="s">
        <v>88</v>
      </c>
      <c r="E58" s="115"/>
      <c r="F58" s="115"/>
      <c r="G58" s="115"/>
      <c r="H58" s="115"/>
      <c r="I58" s="116"/>
      <c r="J58" s="115" t="s">
        <v>89</v>
      </c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7">
        <f>'242109 - SO 09 3NP pravá ...'!J30</f>
        <v>0</v>
      </c>
      <c r="AH58" s="116"/>
      <c r="AI58" s="116"/>
      <c r="AJ58" s="116"/>
      <c r="AK58" s="116"/>
      <c r="AL58" s="116"/>
      <c r="AM58" s="116"/>
      <c r="AN58" s="117">
        <f>SUM(AG58,AT58)</f>
        <v>0</v>
      </c>
      <c r="AO58" s="116"/>
      <c r="AP58" s="116"/>
      <c r="AQ58" s="118" t="s">
        <v>78</v>
      </c>
      <c r="AR58" s="119"/>
      <c r="AS58" s="120">
        <v>0</v>
      </c>
      <c r="AT58" s="121">
        <f>ROUND(SUM(AV58:AW58),2)</f>
        <v>0</v>
      </c>
      <c r="AU58" s="122">
        <f>'242109 - SO 09 3NP pravá ...'!P99</f>
        <v>0</v>
      </c>
      <c r="AV58" s="121">
        <f>'242109 - SO 09 3NP pravá ...'!J33</f>
        <v>0</v>
      </c>
      <c r="AW58" s="121">
        <f>'242109 - SO 09 3NP pravá ...'!J34</f>
        <v>0</v>
      </c>
      <c r="AX58" s="121">
        <f>'242109 - SO 09 3NP pravá ...'!J35</f>
        <v>0</v>
      </c>
      <c r="AY58" s="121">
        <f>'242109 - SO 09 3NP pravá ...'!J36</f>
        <v>0</v>
      </c>
      <c r="AZ58" s="121">
        <f>'242109 - SO 09 3NP pravá ...'!F33</f>
        <v>0</v>
      </c>
      <c r="BA58" s="121">
        <f>'242109 - SO 09 3NP pravá ...'!F34</f>
        <v>0</v>
      </c>
      <c r="BB58" s="121">
        <f>'242109 - SO 09 3NP pravá ...'!F35</f>
        <v>0</v>
      </c>
      <c r="BC58" s="121">
        <f>'242109 - SO 09 3NP pravá ...'!F36</f>
        <v>0</v>
      </c>
      <c r="BD58" s="123">
        <f>'242109 - SO 09 3NP pravá ...'!F37</f>
        <v>0</v>
      </c>
      <c r="BE58" s="7"/>
      <c r="BT58" s="124" t="s">
        <v>79</v>
      </c>
      <c r="BV58" s="124" t="s">
        <v>73</v>
      </c>
      <c r="BW58" s="124" t="s">
        <v>90</v>
      </c>
      <c r="BX58" s="124" t="s">
        <v>5</v>
      </c>
      <c r="CL58" s="124" t="s">
        <v>19</v>
      </c>
      <c r="CM58" s="124" t="s">
        <v>81</v>
      </c>
    </row>
    <row r="59" s="7" customFormat="1" ht="16.5" customHeight="1">
      <c r="A59" s="112" t="s">
        <v>75</v>
      </c>
      <c r="B59" s="113"/>
      <c r="C59" s="114"/>
      <c r="D59" s="115" t="s">
        <v>91</v>
      </c>
      <c r="E59" s="115"/>
      <c r="F59" s="115"/>
      <c r="G59" s="115"/>
      <c r="H59" s="115"/>
      <c r="I59" s="116"/>
      <c r="J59" s="115" t="s">
        <v>92</v>
      </c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7">
        <f>'242110 - VRN'!J30</f>
        <v>0</v>
      </c>
      <c r="AH59" s="116"/>
      <c r="AI59" s="116"/>
      <c r="AJ59" s="116"/>
      <c r="AK59" s="116"/>
      <c r="AL59" s="116"/>
      <c r="AM59" s="116"/>
      <c r="AN59" s="117">
        <f>SUM(AG59,AT59)</f>
        <v>0</v>
      </c>
      <c r="AO59" s="116"/>
      <c r="AP59" s="116"/>
      <c r="AQ59" s="118" t="s">
        <v>78</v>
      </c>
      <c r="AR59" s="119"/>
      <c r="AS59" s="125">
        <v>0</v>
      </c>
      <c r="AT59" s="126">
        <f>ROUND(SUM(AV59:AW59),2)</f>
        <v>0</v>
      </c>
      <c r="AU59" s="127">
        <f>'242110 - VRN'!P81</f>
        <v>0</v>
      </c>
      <c r="AV59" s="126">
        <f>'242110 - VRN'!J33</f>
        <v>0</v>
      </c>
      <c r="AW59" s="126">
        <f>'242110 - VRN'!J34</f>
        <v>0</v>
      </c>
      <c r="AX59" s="126">
        <f>'242110 - VRN'!J35</f>
        <v>0</v>
      </c>
      <c r="AY59" s="126">
        <f>'242110 - VRN'!J36</f>
        <v>0</v>
      </c>
      <c r="AZ59" s="126">
        <f>'242110 - VRN'!F33</f>
        <v>0</v>
      </c>
      <c r="BA59" s="126">
        <f>'242110 - VRN'!F34</f>
        <v>0</v>
      </c>
      <c r="BB59" s="126">
        <f>'242110 - VRN'!F35</f>
        <v>0</v>
      </c>
      <c r="BC59" s="126">
        <f>'242110 - VRN'!F36</f>
        <v>0</v>
      </c>
      <c r="BD59" s="128">
        <f>'242110 - VRN'!F37</f>
        <v>0</v>
      </c>
      <c r="BE59" s="7"/>
      <c r="BT59" s="124" t="s">
        <v>79</v>
      </c>
      <c r="BV59" s="124" t="s">
        <v>73</v>
      </c>
      <c r="BW59" s="124" t="s">
        <v>93</v>
      </c>
      <c r="BX59" s="124" t="s">
        <v>5</v>
      </c>
      <c r="CL59" s="124" t="s">
        <v>19</v>
      </c>
      <c r="CM59" s="124" t="s">
        <v>81</v>
      </c>
    </row>
    <row r="60" s="2" customFormat="1" ht="30" customHeight="1">
      <c r="A60" s="39"/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5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="2" customFormat="1" ht="6.96" customHeight="1">
      <c r="A61" s="39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45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</sheetData>
  <sheetProtection sheet="1" formatColumns="0" formatRows="0" objects="1" scenarios="1" spinCount="100000" saltValue="nMOpWHwzv18Ds5VaGLlIFVFp7qFTbTJa8nge+ntEdcTUJGaJVpCmyxnaJQnq2dE+T8ny5fSuRSBP9K7pzjpv2A==" hashValue="PwzPyw/evv9aYAnAg1EzcKLsnY/hO6GMTKJI73l39bzhfSGeYHgMFgzNWTWv9Ocg+HHCyMBF1MtYQrZrBed41Q==" algorithmName="SHA-512" password="CC35"/>
  <mergeCells count="58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N59:AP59"/>
    <mergeCell ref="AG59:AM59"/>
    <mergeCell ref="D59:H59"/>
    <mergeCell ref="J59:AF59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242103 - SO 03 1NP levá část'!C2" display="/"/>
    <hyperlink ref="A56" location="'242104 - SO 04 1NP pravá ...'!C2" display="/"/>
    <hyperlink ref="A57" location="'242108 - SO 08 3NP levá část'!C2" display="/"/>
    <hyperlink ref="A58" location="'242109 - SO 09 3NP pravá ...'!C2" display="/"/>
    <hyperlink ref="A59" location="'242110 - VRN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80</v>
      </c>
      <c r="AZ2" s="129" t="s">
        <v>94</v>
      </c>
      <c r="BA2" s="129" t="s">
        <v>19</v>
      </c>
      <c r="BB2" s="129" t="s">
        <v>19</v>
      </c>
      <c r="BC2" s="129" t="s">
        <v>95</v>
      </c>
      <c r="BD2" s="129" t="s">
        <v>81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1"/>
      <c r="AT3" s="18" t="s">
        <v>81</v>
      </c>
      <c r="AZ3" s="129" t="s">
        <v>96</v>
      </c>
      <c r="BA3" s="129" t="s">
        <v>19</v>
      </c>
      <c r="BB3" s="129" t="s">
        <v>19</v>
      </c>
      <c r="BC3" s="129" t="s">
        <v>97</v>
      </c>
      <c r="BD3" s="129" t="s">
        <v>81</v>
      </c>
    </row>
    <row r="4" s="1" customFormat="1" ht="24.96" customHeight="1">
      <c r="B4" s="21"/>
      <c r="D4" s="132" t="s">
        <v>98</v>
      </c>
      <c r="L4" s="21"/>
      <c r="M4" s="133" t="s">
        <v>10</v>
      </c>
      <c r="AT4" s="18" t="s">
        <v>4</v>
      </c>
      <c r="AZ4" s="129" t="s">
        <v>99</v>
      </c>
      <c r="BA4" s="129" t="s">
        <v>19</v>
      </c>
      <c r="BB4" s="129" t="s">
        <v>19</v>
      </c>
      <c r="BC4" s="129" t="s">
        <v>100</v>
      </c>
      <c r="BD4" s="129" t="s">
        <v>81</v>
      </c>
    </row>
    <row r="5" s="1" customFormat="1" ht="6.96" customHeight="1">
      <c r="B5" s="21"/>
      <c r="L5" s="21"/>
      <c r="AZ5" s="129" t="s">
        <v>101</v>
      </c>
      <c r="BA5" s="129" t="s">
        <v>19</v>
      </c>
      <c r="BB5" s="129" t="s">
        <v>19</v>
      </c>
      <c r="BC5" s="129" t="s">
        <v>102</v>
      </c>
      <c r="BD5" s="129" t="s">
        <v>81</v>
      </c>
    </row>
    <row r="6" s="1" customFormat="1" ht="12" customHeight="1">
      <c r="B6" s="21"/>
      <c r="D6" s="134" t="s">
        <v>16</v>
      </c>
      <c r="L6" s="21"/>
      <c r="AZ6" s="129" t="s">
        <v>103</v>
      </c>
      <c r="BA6" s="129" t="s">
        <v>19</v>
      </c>
      <c r="BB6" s="129" t="s">
        <v>19</v>
      </c>
      <c r="BC6" s="129" t="s">
        <v>104</v>
      </c>
      <c r="BD6" s="129" t="s">
        <v>81</v>
      </c>
    </row>
    <row r="7" s="1" customFormat="1" ht="16.5" customHeight="1">
      <c r="B7" s="21"/>
      <c r="E7" s="135" t="str">
        <f>'Rekapitulace stavby'!K6</f>
        <v>Rekonstrukce interiéru společných prostor historické budovy</v>
      </c>
      <c r="F7" s="134"/>
      <c r="G7" s="134"/>
      <c r="H7" s="134"/>
      <c r="L7" s="21"/>
      <c r="AZ7" s="129" t="s">
        <v>105</v>
      </c>
      <c r="BA7" s="129" t="s">
        <v>19</v>
      </c>
      <c r="BB7" s="129" t="s">
        <v>19</v>
      </c>
      <c r="BC7" s="129" t="s">
        <v>106</v>
      </c>
      <c r="BD7" s="129" t="s">
        <v>81</v>
      </c>
    </row>
    <row r="8" s="2" customFormat="1" ht="12" customHeight="1">
      <c r="A8" s="39"/>
      <c r="B8" s="45"/>
      <c r="C8" s="39"/>
      <c r="D8" s="134" t="s">
        <v>107</v>
      </c>
      <c r="E8" s="39"/>
      <c r="F8" s="39"/>
      <c r="G8" s="39"/>
      <c r="H8" s="39"/>
      <c r="I8" s="39"/>
      <c r="J8" s="39"/>
      <c r="K8" s="39"/>
      <c r="L8" s="136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129" t="s">
        <v>108</v>
      </c>
      <c r="BA8" s="129" t="s">
        <v>19</v>
      </c>
      <c r="BB8" s="129" t="s">
        <v>19</v>
      </c>
      <c r="BC8" s="129" t="s">
        <v>109</v>
      </c>
      <c r="BD8" s="129" t="s">
        <v>81</v>
      </c>
    </row>
    <row r="9" s="2" customFormat="1" ht="16.5" customHeight="1">
      <c r="A9" s="39"/>
      <c r="B9" s="45"/>
      <c r="C9" s="39"/>
      <c r="D9" s="39"/>
      <c r="E9" s="137" t="s">
        <v>110</v>
      </c>
      <c r="F9" s="39"/>
      <c r="G9" s="39"/>
      <c r="H9" s="39"/>
      <c r="I9" s="39"/>
      <c r="J9" s="39"/>
      <c r="K9" s="39"/>
      <c r="L9" s="13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4" t="s">
        <v>18</v>
      </c>
      <c r="E11" s="39"/>
      <c r="F11" s="138" t="s">
        <v>19</v>
      </c>
      <c r="G11" s="39"/>
      <c r="H11" s="39"/>
      <c r="I11" s="134" t="s">
        <v>20</v>
      </c>
      <c r="J11" s="138" t="s">
        <v>19</v>
      </c>
      <c r="K11" s="39"/>
      <c r="L11" s="13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4" t="s">
        <v>21</v>
      </c>
      <c r="E12" s="39"/>
      <c r="F12" s="138" t="s">
        <v>22</v>
      </c>
      <c r="G12" s="39"/>
      <c r="H12" s="39"/>
      <c r="I12" s="134" t="s">
        <v>23</v>
      </c>
      <c r="J12" s="139" t="str">
        <f>'Rekapitulace stavby'!AN8</f>
        <v>30. 12. 2024</v>
      </c>
      <c r="K12" s="39"/>
      <c r="L12" s="13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4" t="s">
        <v>25</v>
      </c>
      <c r="E14" s="39"/>
      <c r="F14" s="39"/>
      <c r="G14" s="39"/>
      <c r="H14" s="39"/>
      <c r="I14" s="134" t="s">
        <v>26</v>
      </c>
      <c r="J14" s="138" t="s">
        <v>19</v>
      </c>
      <c r="K14" s="39"/>
      <c r="L14" s="13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8" t="s">
        <v>27</v>
      </c>
      <c r="F15" s="39"/>
      <c r="G15" s="39"/>
      <c r="H15" s="39"/>
      <c r="I15" s="134" t="s">
        <v>28</v>
      </c>
      <c r="J15" s="138" t="s">
        <v>19</v>
      </c>
      <c r="K15" s="39"/>
      <c r="L15" s="13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4" t="s">
        <v>29</v>
      </c>
      <c r="E17" s="39"/>
      <c r="F17" s="39"/>
      <c r="G17" s="39"/>
      <c r="H17" s="39"/>
      <c r="I17" s="134" t="s">
        <v>26</v>
      </c>
      <c r="J17" s="34" t="str">
        <f>'Rekapitulace stavby'!AN13</f>
        <v>Vyplň údaj</v>
      </c>
      <c r="K17" s="39"/>
      <c r="L17" s="13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8"/>
      <c r="G18" s="138"/>
      <c r="H18" s="138"/>
      <c r="I18" s="134" t="s">
        <v>28</v>
      </c>
      <c r="J18" s="34" t="str">
        <f>'Rekapitulace stavby'!AN14</f>
        <v>Vyplň údaj</v>
      </c>
      <c r="K18" s="39"/>
      <c r="L18" s="13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4" t="s">
        <v>31</v>
      </c>
      <c r="E20" s="39"/>
      <c r="F20" s="39"/>
      <c r="G20" s="39"/>
      <c r="H20" s="39"/>
      <c r="I20" s="134" t="s">
        <v>26</v>
      </c>
      <c r="J20" s="138" t="s">
        <v>19</v>
      </c>
      <c r="K20" s="39"/>
      <c r="L20" s="13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8" t="s">
        <v>32</v>
      </c>
      <c r="F21" s="39"/>
      <c r="G21" s="39"/>
      <c r="H21" s="39"/>
      <c r="I21" s="134" t="s">
        <v>28</v>
      </c>
      <c r="J21" s="138" t="s">
        <v>19</v>
      </c>
      <c r="K21" s="39"/>
      <c r="L21" s="13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4" t="s">
        <v>34</v>
      </c>
      <c r="E23" s="39"/>
      <c r="F23" s="39"/>
      <c r="G23" s="39"/>
      <c r="H23" s="39"/>
      <c r="I23" s="134" t="s">
        <v>26</v>
      </c>
      <c r="J23" s="138" t="s">
        <v>19</v>
      </c>
      <c r="K23" s="39"/>
      <c r="L23" s="13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8" t="s">
        <v>32</v>
      </c>
      <c r="F24" s="39"/>
      <c r="G24" s="39"/>
      <c r="H24" s="39"/>
      <c r="I24" s="134" t="s">
        <v>28</v>
      </c>
      <c r="J24" s="138" t="s">
        <v>19</v>
      </c>
      <c r="K24" s="39"/>
      <c r="L24" s="13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4" t="s">
        <v>35</v>
      </c>
      <c r="E26" s="39"/>
      <c r="F26" s="39"/>
      <c r="G26" s="39"/>
      <c r="H26" s="39"/>
      <c r="I26" s="39"/>
      <c r="J26" s="39"/>
      <c r="K26" s="39"/>
      <c r="L26" s="13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4"/>
      <c r="E29" s="144"/>
      <c r="F29" s="144"/>
      <c r="G29" s="144"/>
      <c r="H29" s="144"/>
      <c r="I29" s="144"/>
      <c r="J29" s="144"/>
      <c r="K29" s="144"/>
      <c r="L29" s="136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5" t="s">
        <v>37</v>
      </c>
      <c r="E30" s="39"/>
      <c r="F30" s="39"/>
      <c r="G30" s="39"/>
      <c r="H30" s="39"/>
      <c r="I30" s="39"/>
      <c r="J30" s="146">
        <f>ROUND(J101, 2)</f>
        <v>0</v>
      </c>
      <c r="K30" s="39"/>
      <c r="L30" s="13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4"/>
      <c r="E31" s="144"/>
      <c r="F31" s="144"/>
      <c r="G31" s="144"/>
      <c r="H31" s="144"/>
      <c r="I31" s="144"/>
      <c r="J31" s="144"/>
      <c r="K31" s="144"/>
      <c r="L31" s="13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7" t="s">
        <v>39</v>
      </c>
      <c r="G32" s="39"/>
      <c r="H32" s="39"/>
      <c r="I32" s="147" t="s">
        <v>38</v>
      </c>
      <c r="J32" s="147" t="s">
        <v>40</v>
      </c>
      <c r="K32" s="39"/>
      <c r="L32" s="13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8" t="s">
        <v>41</v>
      </c>
      <c r="E33" s="134" t="s">
        <v>42</v>
      </c>
      <c r="F33" s="149">
        <f>ROUND((SUM(BE101:BE358)),  2)</f>
        <v>0</v>
      </c>
      <c r="G33" s="39"/>
      <c r="H33" s="39"/>
      <c r="I33" s="150">
        <v>0.20999999999999999</v>
      </c>
      <c r="J33" s="149">
        <f>ROUND(((SUM(BE101:BE358))*I33),  2)</f>
        <v>0</v>
      </c>
      <c r="K33" s="39"/>
      <c r="L33" s="13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4" t="s">
        <v>43</v>
      </c>
      <c r="F34" s="149">
        <f>ROUND((SUM(BF101:BF358)),  2)</f>
        <v>0</v>
      </c>
      <c r="G34" s="39"/>
      <c r="H34" s="39"/>
      <c r="I34" s="150">
        <v>0.14999999999999999</v>
      </c>
      <c r="J34" s="149">
        <f>ROUND(((SUM(BF101:BF358))*I34),  2)</f>
        <v>0</v>
      </c>
      <c r="K34" s="39"/>
      <c r="L34" s="13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4" t="s">
        <v>44</v>
      </c>
      <c r="F35" s="149">
        <f>ROUND((SUM(BG101:BG358)),  2)</f>
        <v>0</v>
      </c>
      <c r="G35" s="39"/>
      <c r="H35" s="39"/>
      <c r="I35" s="150">
        <v>0.20999999999999999</v>
      </c>
      <c r="J35" s="149">
        <f>0</f>
        <v>0</v>
      </c>
      <c r="K35" s="39"/>
      <c r="L35" s="13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4" t="s">
        <v>45</v>
      </c>
      <c r="F36" s="149">
        <f>ROUND((SUM(BH101:BH358)),  2)</f>
        <v>0</v>
      </c>
      <c r="G36" s="39"/>
      <c r="H36" s="39"/>
      <c r="I36" s="150">
        <v>0.14999999999999999</v>
      </c>
      <c r="J36" s="149">
        <f>0</f>
        <v>0</v>
      </c>
      <c r="K36" s="39"/>
      <c r="L36" s="13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4" t="s">
        <v>46</v>
      </c>
      <c r="F37" s="149">
        <f>ROUND((SUM(BI101:BI358)),  2)</f>
        <v>0</v>
      </c>
      <c r="G37" s="39"/>
      <c r="H37" s="39"/>
      <c r="I37" s="150">
        <v>0</v>
      </c>
      <c r="J37" s="149">
        <f>0</f>
        <v>0</v>
      </c>
      <c r="K37" s="39"/>
      <c r="L37" s="13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1"/>
      <c r="D39" s="152" t="s">
        <v>47</v>
      </c>
      <c r="E39" s="153"/>
      <c r="F39" s="153"/>
      <c r="G39" s="154" t="s">
        <v>48</v>
      </c>
      <c r="H39" s="155" t="s">
        <v>49</v>
      </c>
      <c r="I39" s="153"/>
      <c r="J39" s="156">
        <f>SUM(J30:J37)</f>
        <v>0</v>
      </c>
      <c r="K39" s="157"/>
      <c r="L39" s="13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111</v>
      </c>
      <c r="D45" s="41"/>
      <c r="E45" s="41"/>
      <c r="F45" s="41"/>
      <c r="G45" s="41"/>
      <c r="H45" s="41"/>
      <c r="I45" s="41"/>
      <c r="J45" s="41"/>
      <c r="K45" s="41"/>
      <c r="L45" s="136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2" t="str">
        <f>E7</f>
        <v>Rekonstrukce interiéru společných prostor historické budovy</v>
      </c>
      <c r="F48" s="33"/>
      <c r="G48" s="33"/>
      <c r="H48" s="33"/>
      <c r="I48" s="41"/>
      <c r="J48" s="41"/>
      <c r="K48" s="41"/>
      <c r="L48" s="13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107</v>
      </c>
      <c r="D49" s="41"/>
      <c r="E49" s="41"/>
      <c r="F49" s="41"/>
      <c r="G49" s="41"/>
      <c r="H49" s="41"/>
      <c r="I49" s="41"/>
      <c r="J49" s="41"/>
      <c r="K49" s="41"/>
      <c r="L49" s="13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242103 - SO 03 1NP levá část</v>
      </c>
      <c r="F50" s="41"/>
      <c r="G50" s="41"/>
      <c r="H50" s="41"/>
      <c r="I50" s="41"/>
      <c r="J50" s="41"/>
      <c r="K50" s="41"/>
      <c r="L50" s="13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6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Žamberk</v>
      </c>
      <c r="G52" s="41"/>
      <c r="H52" s="41"/>
      <c r="I52" s="33" t="s">
        <v>23</v>
      </c>
      <c r="J52" s="73" t="str">
        <f>IF(J12="","",J12)</f>
        <v>30. 12. 2024</v>
      </c>
      <c r="K52" s="41"/>
      <c r="L52" s="13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Gymnázium Žamberk</v>
      </c>
      <c r="G54" s="41"/>
      <c r="H54" s="41"/>
      <c r="I54" s="33" t="s">
        <v>31</v>
      </c>
      <c r="J54" s="37" t="str">
        <f>E21</f>
        <v>Stapring, s.r.o.</v>
      </c>
      <c r="K54" s="41"/>
      <c r="L54" s="13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29</v>
      </c>
      <c r="D55" s="41"/>
      <c r="E55" s="41"/>
      <c r="F55" s="28" t="str">
        <f>IF(E18="","",E18)</f>
        <v>Vyplň údaj</v>
      </c>
      <c r="G55" s="41"/>
      <c r="H55" s="41"/>
      <c r="I55" s="33" t="s">
        <v>34</v>
      </c>
      <c r="J55" s="37" t="str">
        <f>E24</f>
        <v>Stapring, s.r.o.</v>
      </c>
      <c r="K55" s="41"/>
      <c r="L55" s="13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3" t="s">
        <v>112</v>
      </c>
      <c r="D57" s="164"/>
      <c r="E57" s="164"/>
      <c r="F57" s="164"/>
      <c r="G57" s="164"/>
      <c r="H57" s="164"/>
      <c r="I57" s="164"/>
      <c r="J57" s="165" t="s">
        <v>113</v>
      </c>
      <c r="K57" s="164"/>
      <c r="L57" s="13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6" t="s">
        <v>69</v>
      </c>
      <c r="D59" s="41"/>
      <c r="E59" s="41"/>
      <c r="F59" s="41"/>
      <c r="G59" s="41"/>
      <c r="H59" s="41"/>
      <c r="I59" s="41"/>
      <c r="J59" s="103">
        <f>J101</f>
        <v>0</v>
      </c>
      <c r="K59" s="41"/>
      <c r="L59" s="13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114</v>
      </c>
    </row>
    <row r="60" s="9" customFormat="1" ht="24.96" customHeight="1">
      <c r="A60" s="9"/>
      <c r="B60" s="167"/>
      <c r="C60" s="168"/>
      <c r="D60" s="169" t="s">
        <v>115</v>
      </c>
      <c r="E60" s="170"/>
      <c r="F60" s="170"/>
      <c r="G60" s="170"/>
      <c r="H60" s="170"/>
      <c r="I60" s="170"/>
      <c r="J60" s="171">
        <f>J102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116</v>
      </c>
      <c r="E61" s="176"/>
      <c r="F61" s="176"/>
      <c r="G61" s="176"/>
      <c r="H61" s="176"/>
      <c r="I61" s="176"/>
      <c r="J61" s="177">
        <f>J103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4.88" customHeight="1">
      <c r="A62" s="10"/>
      <c r="B62" s="173"/>
      <c r="C62" s="174"/>
      <c r="D62" s="175" t="s">
        <v>117</v>
      </c>
      <c r="E62" s="176"/>
      <c r="F62" s="176"/>
      <c r="G62" s="176"/>
      <c r="H62" s="176"/>
      <c r="I62" s="176"/>
      <c r="J62" s="177">
        <f>J104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118</v>
      </c>
      <c r="E63" s="176"/>
      <c r="F63" s="176"/>
      <c r="G63" s="176"/>
      <c r="H63" s="176"/>
      <c r="I63" s="176"/>
      <c r="J63" s="177">
        <f>J108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4.88" customHeight="1">
      <c r="A64" s="10"/>
      <c r="B64" s="173"/>
      <c r="C64" s="174"/>
      <c r="D64" s="175" t="s">
        <v>119</v>
      </c>
      <c r="E64" s="176"/>
      <c r="F64" s="176"/>
      <c r="G64" s="176"/>
      <c r="H64" s="176"/>
      <c r="I64" s="176"/>
      <c r="J64" s="177">
        <f>J109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4.88" customHeight="1">
      <c r="A65" s="10"/>
      <c r="B65" s="173"/>
      <c r="C65" s="174"/>
      <c r="D65" s="175" t="s">
        <v>120</v>
      </c>
      <c r="E65" s="176"/>
      <c r="F65" s="176"/>
      <c r="G65" s="176"/>
      <c r="H65" s="176"/>
      <c r="I65" s="176"/>
      <c r="J65" s="177">
        <f>J134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3"/>
      <c r="C66" s="174"/>
      <c r="D66" s="175" t="s">
        <v>121</v>
      </c>
      <c r="E66" s="176"/>
      <c r="F66" s="176"/>
      <c r="G66" s="176"/>
      <c r="H66" s="176"/>
      <c r="I66" s="176"/>
      <c r="J66" s="177">
        <f>J146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4.88" customHeight="1">
      <c r="A67" s="10"/>
      <c r="B67" s="173"/>
      <c r="C67" s="174"/>
      <c r="D67" s="175" t="s">
        <v>122</v>
      </c>
      <c r="E67" s="176"/>
      <c r="F67" s="176"/>
      <c r="G67" s="176"/>
      <c r="H67" s="176"/>
      <c r="I67" s="176"/>
      <c r="J67" s="177">
        <f>J147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4.88" customHeight="1">
      <c r="A68" s="10"/>
      <c r="B68" s="173"/>
      <c r="C68" s="174"/>
      <c r="D68" s="175" t="s">
        <v>123</v>
      </c>
      <c r="E68" s="176"/>
      <c r="F68" s="176"/>
      <c r="G68" s="176"/>
      <c r="H68" s="176"/>
      <c r="I68" s="176"/>
      <c r="J68" s="177">
        <f>J152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4.88" customHeight="1">
      <c r="A69" s="10"/>
      <c r="B69" s="173"/>
      <c r="C69" s="174"/>
      <c r="D69" s="175" t="s">
        <v>124</v>
      </c>
      <c r="E69" s="176"/>
      <c r="F69" s="176"/>
      <c r="G69" s="176"/>
      <c r="H69" s="176"/>
      <c r="I69" s="176"/>
      <c r="J69" s="177">
        <f>J157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3"/>
      <c r="C70" s="174"/>
      <c r="D70" s="175" t="s">
        <v>125</v>
      </c>
      <c r="E70" s="176"/>
      <c r="F70" s="176"/>
      <c r="G70" s="176"/>
      <c r="H70" s="176"/>
      <c r="I70" s="176"/>
      <c r="J70" s="177">
        <f>J170</f>
        <v>0</v>
      </c>
      <c r="K70" s="174"/>
      <c r="L70" s="17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3"/>
      <c r="C71" s="174"/>
      <c r="D71" s="175" t="s">
        <v>126</v>
      </c>
      <c r="E71" s="176"/>
      <c r="F71" s="176"/>
      <c r="G71" s="176"/>
      <c r="H71" s="176"/>
      <c r="I71" s="176"/>
      <c r="J71" s="177">
        <f>J184</f>
        <v>0</v>
      </c>
      <c r="K71" s="174"/>
      <c r="L71" s="17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9" customFormat="1" ht="24.96" customHeight="1">
      <c r="A72" s="9"/>
      <c r="B72" s="167"/>
      <c r="C72" s="168"/>
      <c r="D72" s="169" t="s">
        <v>127</v>
      </c>
      <c r="E72" s="170"/>
      <c r="F72" s="170"/>
      <c r="G72" s="170"/>
      <c r="H72" s="170"/>
      <c r="I72" s="170"/>
      <c r="J72" s="171">
        <f>J187</f>
        <v>0</v>
      </c>
      <c r="K72" s="168"/>
      <c r="L72" s="172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10" customFormat="1" ht="19.92" customHeight="1">
      <c r="A73" s="10"/>
      <c r="B73" s="173"/>
      <c r="C73" s="174"/>
      <c r="D73" s="175" t="s">
        <v>128</v>
      </c>
      <c r="E73" s="176"/>
      <c r="F73" s="176"/>
      <c r="G73" s="176"/>
      <c r="H73" s="176"/>
      <c r="I73" s="176"/>
      <c r="J73" s="177">
        <f>J188</f>
        <v>0</v>
      </c>
      <c r="K73" s="174"/>
      <c r="L73" s="17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73"/>
      <c r="C74" s="174"/>
      <c r="D74" s="175" t="s">
        <v>129</v>
      </c>
      <c r="E74" s="176"/>
      <c r="F74" s="176"/>
      <c r="G74" s="176"/>
      <c r="H74" s="176"/>
      <c r="I74" s="176"/>
      <c r="J74" s="177">
        <f>J203</f>
        <v>0</v>
      </c>
      <c r="K74" s="174"/>
      <c r="L74" s="17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3"/>
      <c r="C75" s="174"/>
      <c r="D75" s="175" t="s">
        <v>130</v>
      </c>
      <c r="E75" s="176"/>
      <c r="F75" s="176"/>
      <c r="G75" s="176"/>
      <c r="H75" s="176"/>
      <c r="I75" s="176"/>
      <c r="J75" s="177">
        <f>J207</f>
        <v>0</v>
      </c>
      <c r="K75" s="174"/>
      <c r="L75" s="17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73"/>
      <c r="C76" s="174"/>
      <c r="D76" s="175" t="s">
        <v>131</v>
      </c>
      <c r="E76" s="176"/>
      <c r="F76" s="176"/>
      <c r="G76" s="176"/>
      <c r="H76" s="176"/>
      <c r="I76" s="176"/>
      <c r="J76" s="177">
        <f>J210</f>
        <v>0</v>
      </c>
      <c r="K76" s="174"/>
      <c r="L76" s="17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73"/>
      <c r="C77" s="174"/>
      <c r="D77" s="175" t="s">
        <v>132</v>
      </c>
      <c r="E77" s="176"/>
      <c r="F77" s="176"/>
      <c r="G77" s="176"/>
      <c r="H77" s="176"/>
      <c r="I77" s="176"/>
      <c r="J77" s="177">
        <f>J217</f>
        <v>0</v>
      </c>
      <c r="K77" s="174"/>
      <c r="L77" s="17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73"/>
      <c r="C78" s="174"/>
      <c r="D78" s="175" t="s">
        <v>133</v>
      </c>
      <c r="E78" s="176"/>
      <c r="F78" s="176"/>
      <c r="G78" s="176"/>
      <c r="H78" s="176"/>
      <c r="I78" s="176"/>
      <c r="J78" s="177">
        <f>J248</f>
        <v>0</v>
      </c>
      <c r="K78" s="174"/>
      <c r="L78" s="178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73"/>
      <c r="C79" s="174"/>
      <c r="D79" s="175" t="s">
        <v>134</v>
      </c>
      <c r="E79" s="176"/>
      <c r="F79" s="176"/>
      <c r="G79" s="176"/>
      <c r="H79" s="176"/>
      <c r="I79" s="176"/>
      <c r="J79" s="177">
        <f>J275</f>
        <v>0</v>
      </c>
      <c r="K79" s="174"/>
      <c r="L79" s="178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73"/>
      <c r="C80" s="174"/>
      <c r="D80" s="175" t="s">
        <v>135</v>
      </c>
      <c r="E80" s="176"/>
      <c r="F80" s="176"/>
      <c r="G80" s="176"/>
      <c r="H80" s="176"/>
      <c r="I80" s="176"/>
      <c r="J80" s="177">
        <f>J308</f>
        <v>0</v>
      </c>
      <c r="K80" s="174"/>
      <c r="L80" s="178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9" customFormat="1" ht="24.96" customHeight="1">
      <c r="A81" s="9"/>
      <c r="B81" s="167"/>
      <c r="C81" s="168"/>
      <c r="D81" s="169" t="s">
        <v>136</v>
      </c>
      <c r="E81" s="170"/>
      <c r="F81" s="170"/>
      <c r="G81" s="170"/>
      <c r="H81" s="170"/>
      <c r="I81" s="170"/>
      <c r="J81" s="171">
        <f>J341</f>
        <v>0</v>
      </c>
      <c r="K81" s="168"/>
      <c r="L81" s="172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</row>
    <row r="82" s="2" customFormat="1" ht="21.84" customHeight="1">
      <c r="A82" s="39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13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60"/>
      <c r="C83" s="61"/>
      <c r="D83" s="61"/>
      <c r="E83" s="61"/>
      <c r="F83" s="61"/>
      <c r="G83" s="61"/>
      <c r="H83" s="61"/>
      <c r="I83" s="61"/>
      <c r="J83" s="61"/>
      <c r="K83" s="61"/>
      <c r="L83" s="13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7" s="2" customFormat="1" ht="6.96" customHeight="1">
      <c r="A87" s="39"/>
      <c r="B87" s="62"/>
      <c r="C87" s="63"/>
      <c r="D87" s="63"/>
      <c r="E87" s="63"/>
      <c r="F87" s="63"/>
      <c r="G87" s="63"/>
      <c r="H87" s="63"/>
      <c r="I87" s="63"/>
      <c r="J87" s="63"/>
      <c r="K87" s="63"/>
      <c r="L87" s="13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24.96" customHeight="1">
      <c r="A88" s="39"/>
      <c r="B88" s="40"/>
      <c r="C88" s="24" t="s">
        <v>137</v>
      </c>
      <c r="D88" s="41"/>
      <c r="E88" s="41"/>
      <c r="F88" s="41"/>
      <c r="G88" s="41"/>
      <c r="H88" s="41"/>
      <c r="I88" s="41"/>
      <c r="J88" s="41"/>
      <c r="K88" s="41"/>
      <c r="L88" s="13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6.96" customHeight="1">
      <c r="A89" s="39"/>
      <c r="B89" s="40"/>
      <c r="C89" s="41"/>
      <c r="D89" s="41"/>
      <c r="E89" s="41"/>
      <c r="F89" s="41"/>
      <c r="G89" s="41"/>
      <c r="H89" s="41"/>
      <c r="I89" s="41"/>
      <c r="J89" s="41"/>
      <c r="K89" s="41"/>
      <c r="L89" s="13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16</v>
      </c>
      <c r="D90" s="41"/>
      <c r="E90" s="41"/>
      <c r="F90" s="41"/>
      <c r="G90" s="41"/>
      <c r="H90" s="41"/>
      <c r="I90" s="41"/>
      <c r="J90" s="41"/>
      <c r="K90" s="41"/>
      <c r="L90" s="13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162" t="str">
        <f>E7</f>
        <v>Rekonstrukce interiéru společných prostor historické budovy</v>
      </c>
      <c r="F91" s="33"/>
      <c r="G91" s="33"/>
      <c r="H91" s="33"/>
      <c r="I91" s="41"/>
      <c r="J91" s="41"/>
      <c r="K91" s="41"/>
      <c r="L91" s="13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2" customHeight="1">
      <c r="A92" s="39"/>
      <c r="B92" s="40"/>
      <c r="C92" s="33" t="s">
        <v>107</v>
      </c>
      <c r="D92" s="41"/>
      <c r="E92" s="41"/>
      <c r="F92" s="41"/>
      <c r="G92" s="41"/>
      <c r="H92" s="41"/>
      <c r="I92" s="41"/>
      <c r="J92" s="41"/>
      <c r="K92" s="41"/>
      <c r="L92" s="13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6.5" customHeight="1">
      <c r="A93" s="39"/>
      <c r="B93" s="40"/>
      <c r="C93" s="41"/>
      <c r="D93" s="41"/>
      <c r="E93" s="70" t="str">
        <f>E9</f>
        <v>242103 - SO 03 1NP levá část</v>
      </c>
      <c r="F93" s="41"/>
      <c r="G93" s="41"/>
      <c r="H93" s="41"/>
      <c r="I93" s="41"/>
      <c r="J93" s="41"/>
      <c r="K93" s="41"/>
      <c r="L93" s="13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13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2" customHeight="1">
      <c r="A95" s="39"/>
      <c r="B95" s="40"/>
      <c r="C95" s="33" t="s">
        <v>21</v>
      </c>
      <c r="D95" s="41"/>
      <c r="E95" s="41"/>
      <c r="F95" s="28" t="str">
        <f>F12</f>
        <v>Žamberk</v>
      </c>
      <c r="G95" s="41"/>
      <c r="H95" s="41"/>
      <c r="I95" s="33" t="s">
        <v>23</v>
      </c>
      <c r="J95" s="73" t="str">
        <f>IF(J12="","",J12)</f>
        <v>30. 12. 2024</v>
      </c>
      <c r="K95" s="41"/>
      <c r="L95" s="13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6.96" customHeight="1">
      <c r="A96" s="39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13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5.15" customHeight="1">
      <c r="A97" s="39"/>
      <c r="B97" s="40"/>
      <c r="C97" s="33" t="s">
        <v>25</v>
      </c>
      <c r="D97" s="41"/>
      <c r="E97" s="41"/>
      <c r="F97" s="28" t="str">
        <f>E15</f>
        <v>Gymnázium Žamberk</v>
      </c>
      <c r="G97" s="41"/>
      <c r="H97" s="41"/>
      <c r="I97" s="33" t="s">
        <v>31</v>
      </c>
      <c r="J97" s="37" t="str">
        <f>E21</f>
        <v>Stapring, s.r.o.</v>
      </c>
      <c r="K97" s="41"/>
      <c r="L97" s="13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15.15" customHeight="1">
      <c r="A98" s="39"/>
      <c r="B98" s="40"/>
      <c r="C98" s="33" t="s">
        <v>29</v>
      </c>
      <c r="D98" s="41"/>
      <c r="E98" s="41"/>
      <c r="F98" s="28" t="str">
        <f>IF(E18="","",E18)</f>
        <v>Vyplň údaj</v>
      </c>
      <c r="G98" s="41"/>
      <c r="H98" s="41"/>
      <c r="I98" s="33" t="s">
        <v>34</v>
      </c>
      <c r="J98" s="37" t="str">
        <f>E24</f>
        <v>Stapring, s.r.o.</v>
      </c>
      <c r="K98" s="41"/>
      <c r="L98" s="136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136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11" customFormat="1" ht="29.28" customHeight="1">
      <c r="A100" s="179"/>
      <c r="B100" s="180"/>
      <c r="C100" s="181" t="s">
        <v>138</v>
      </c>
      <c r="D100" s="182" t="s">
        <v>56</v>
      </c>
      <c r="E100" s="182" t="s">
        <v>52</v>
      </c>
      <c r="F100" s="182" t="s">
        <v>53</v>
      </c>
      <c r="G100" s="182" t="s">
        <v>139</v>
      </c>
      <c r="H100" s="182" t="s">
        <v>140</v>
      </c>
      <c r="I100" s="182" t="s">
        <v>141</v>
      </c>
      <c r="J100" s="182" t="s">
        <v>113</v>
      </c>
      <c r="K100" s="183" t="s">
        <v>142</v>
      </c>
      <c r="L100" s="184"/>
      <c r="M100" s="93" t="s">
        <v>19</v>
      </c>
      <c r="N100" s="94" t="s">
        <v>41</v>
      </c>
      <c r="O100" s="94" t="s">
        <v>143</v>
      </c>
      <c r="P100" s="94" t="s">
        <v>144</v>
      </c>
      <c r="Q100" s="94" t="s">
        <v>145</v>
      </c>
      <c r="R100" s="94" t="s">
        <v>146</v>
      </c>
      <c r="S100" s="94" t="s">
        <v>147</v>
      </c>
      <c r="T100" s="95" t="s">
        <v>148</v>
      </c>
      <c r="U100" s="179"/>
      <c r="V100" s="179"/>
      <c r="W100" s="179"/>
      <c r="X100" s="179"/>
      <c r="Y100" s="179"/>
      <c r="Z100" s="179"/>
      <c r="AA100" s="179"/>
      <c r="AB100" s="179"/>
      <c r="AC100" s="179"/>
      <c r="AD100" s="179"/>
      <c r="AE100" s="179"/>
    </row>
    <row r="101" s="2" customFormat="1" ht="22.8" customHeight="1">
      <c r="A101" s="39"/>
      <c r="B101" s="40"/>
      <c r="C101" s="100" t="s">
        <v>149</v>
      </c>
      <c r="D101" s="41"/>
      <c r="E101" s="41"/>
      <c r="F101" s="41"/>
      <c r="G101" s="41"/>
      <c r="H101" s="41"/>
      <c r="I101" s="41"/>
      <c r="J101" s="185">
        <f>BK101</f>
        <v>0</v>
      </c>
      <c r="K101" s="41"/>
      <c r="L101" s="45"/>
      <c r="M101" s="96"/>
      <c r="N101" s="186"/>
      <c r="O101" s="97"/>
      <c r="P101" s="187">
        <f>P102+P187+P341</f>
        <v>0</v>
      </c>
      <c r="Q101" s="97"/>
      <c r="R101" s="187">
        <f>R102+R187+R341</f>
        <v>8.7872892200000017</v>
      </c>
      <c r="S101" s="97"/>
      <c r="T101" s="188">
        <f>T102+T187+T341</f>
        <v>9.6684858899999995</v>
      </c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T101" s="18" t="s">
        <v>70</v>
      </c>
      <c r="AU101" s="18" t="s">
        <v>114</v>
      </c>
      <c r="BK101" s="189">
        <f>BK102+BK187+BK341</f>
        <v>0</v>
      </c>
    </row>
    <row r="102" s="12" customFormat="1" ht="25.92" customHeight="1">
      <c r="A102" s="12"/>
      <c r="B102" s="190"/>
      <c r="C102" s="191"/>
      <c r="D102" s="192" t="s">
        <v>70</v>
      </c>
      <c r="E102" s="193" t="s">
        <v>150</v>
      </c>
      <c r="F102" s="193" t="s">
        <v>151</v>
      </c>
      <c r="G102" s="191"/>
      <c r="H102" s="191"/>
      <c r="I102" s="194"/>
      <c r="J102" s="195">
        <f>BK102</f>
        <v>0</v>
      </c>
      <c r="K102" s="191"/>
      <c r="L102" s="196"/>
      <c r="M102" s="197"/>
      <c r="N102" s="198"/>
      <c r="O102" s="198"/>
      <c r="P102" s="199">
        <f>P103+P108+P146+P170+P184</f>
        <v>0</v>
      </c>
      <c r="Q102" s="198"/>
      <c r="R102" s="199">
        <f>R103+R108+R146+R170+R184</f>
        <v>7.944269170000001</v>
      </c>
      <c r="S102" s="198"/>
      <c r="T102" s="200">
        <f>T103+T108+T146+T170+T184</f>
        <v>9.206232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01" t="s">
        <v>79</v>
      </c>
      <c r="AT102" s="202" t="s">
        <v>70</v>
      </c>
      <c r="AU102" s="202" t="s">
        <v>71</v>
      </c>
      <c r="AY102" s="201" t="s">
        <v>152</v>
      </c>
      <c r="BK102" s="203">
        <f>BK103+BK108+BK146+BK170+BK184</f>
        <v>0</v>
      </c>
    </row>
    <row r="103" s="12" customFormat="1" ht="22.8" customHeight="1">
      <c r="A103" s="12"/>
      <c r="B103" s="190"/>
      <c r="C103" s="191"/>
      <c r="D103" s="192" t="s">
        <v>70</v>
      </c>
      <c r="E103" s="204" t="s">
        <v>153</v>
      </c>
      <c r="F103" s="204" t="s">
        <v>154</v>
      </c>
      <c r="G103" s="191"/>
      <c r="H103" s="191"/>
      <c r="I103" s="194"/>
      <c r="J103" s="205">
        <f>BK103</f>
        <v>0</v>
      </c>
      <c r="K103" s="191"/>
      <c r="L103" s="196"/>
      <c r="M103" s="197"/>
      <c r="N103" s="198"/>
      <c r="O103" s="198"/>
      <c r="P103" s="199">
        <f>P104</f>
        <v>0</v>
      </c>
      <c r="Q103" s="198"/>
      <c r="R103" s="199">
        <f>R104</f>
        <v>0.17230013999999999</v>
      </c>
      <c r="S103" s="198"/>
      <c r="T103" s="200">
        <f>T104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01" t="s">
        <v>79</v>
      </c>
      <c r="AT103" s="202" t="s">
        <v>70</v>
      </c>
      <c r="AU103" s="202" t="s">
        <v>79</v>
      </c>
      <c r="AY103" s="201" t="s">
        <v>152</v>
      </c>
      <c r="BK103" s="203">
        <f>BK104</f>
        <v>0</v>
      </c>
    </row>
    <row r="104" s="12" customFormat="1" ht="20.88" customHeight="1">
      <c r="A104" s="12"/>
      <c r="B104" s="190"/>
      <c r="C104" s="191"/>
      <c r="D104" s="192" t="s">
        <v>70</v>
      </c>
      <c r="E104" s="204" t="s">
        <v>155</v>
      </c>
      <c r="F104" s="204" t="s">
        <v>156</v>
      </c>
      <c r="G104" s="191"/>
      <c r="H104" s="191"/>
      <c r="I104" s="194"/>
      <c r="J104" s="205">
        <f>BK104</f>
        <v>0</v>
      </c>
      <c r="K104" s="191"/>
      <c r="L104" s="196"/>
      <c r="M104" s="197"/>
      <c r="N104" s="198"/>
      <c r="O104" s="198"/>
      <c r="P104" s="199">
        <f>SUM(P105:P107)</f>
        <v>0</v>
      </c>
      <c r="Q104" s="198"/>
      <c r="R104" s="199">
        <f>SUM(R105:R107)</f>
        <v>0.17230013999999999</v>
      </c>
      <c r="S104" s="198"/>
      <c r="T104" s="200">
        <f>SUM(T105:T107)</f>
        <v>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01" t="s">
        <v>79</v>
      </c>
      <c r="AT104" s="202" t="s">
        <v>70</v>
      </c>
      <c r="AU104" s="202" t="s">
        <v>81</v>
      </c>
      <c r="AY104" s="201" t="s">
        <v>152</v>
      </c>
      <c r="BK104" s="203">
        <f>SUM(BK105:BK107)</f>
        <v>0</v>
      </c>
    </row>
    <row r="105" s="2" customFormat="1" ht="16.5" customHeight="1">
      <c r="A105" s="39"/>
      <c r="B105" s="40"/>
      <c r="C105" s="206" t="s">
        <v>79</v>
      </c>
      <c r="D105" s="206" t="s">
        <v>157</v>
      </c>
      <c r="E105" s="207" t="s">
        <v>158</v>
      </c>
      <c r="F105" s="208" t="s">
        <v>159</v>
      </c>
      <c r="G105" s="209" t="s">
        <v>160</v>
      </c>
      <c r="H105" s="210">
        <v>1.1819999999999999</v>
      </c>
      <c r="I105" s="211"/>
      <c r="J105" s="212">
        <f>ROUND(I105*H105,2)</f>
        <v>0</v>
      </c>
      <c r="K105" s="208" t="s">
        <v>19</v>
      </c>
      <c r="L105" s="45"/>
      <c r="M105" s="213" t="s">
        <v>19</v>
      </c>
      <c r="N105" s="214" t="s">
        <v>42</v>
      </c>
      <c r="O105" s="85"/>
      <c r="P105" s="215">
        <f>O105*H105</f>
        <v>0</v>
      </c>
      <c r="Q105" s="215">
        <v>0.14577000000000001</v>
      </c>
      <c r="R105" s="215">
        <f>Q105*H105</f>
        <v>0.17230013999999999</v>
      </c>
      <c r="S105" s="215">
        <v>0</v>
      </c>
      <c r="T105" s="216">
        <f>S105*H105</f>
        <v>0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R105" s="217" t="s">
        <v>161</v>
      </c>
      <c r="AT105" s="217" t="s">
        <v>157</v>
      </c>
      <c r="AU105" s="217" t="s">
        <v>153</v>
      </c>
      <c r="AY105" s="18" t="s">
        <v>152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8" t="s">
        <v>79</v>
      </c>
      <c r="BK105" s="218">
        <f>ROUND(I105*H105,2)</f>
        <v>0</v>
      </c>
      <c r="BL105" s="18" t="s">
        <v>161</v>
      </c>
      <c r="BM105" s="217" t="s">
        <v>162</v>
      </c>
    </row>
    <row r="106" s="13" customFormat="1">
      <c r="A106" s="13"/>
      <c r="B106" s="219"/>
      <c r="C106" s="220"/>
      <c r="D106" s="221" t="s">
        <v>163</v>
      </c>
      <c r="E106" s="222" t="s">
        <v>19</v>
      </c>
      <c r="F106" s="223" t="s">
        <v>164</v>
      </c>
      <c r="G106" s="220"/>
      <c r="H106" s="224">
        <v>1.1819999999999999</v>
      </c>
      <c r="I106" s="225"/>
      <c r="J106" s="220"/>
      <c r="K106" s="220"/>
      <c r="L106" s="226"/>
      <c r="M106" s="227"/>
      <c r="N106" s="228"/>
      <c r="O106" s="228"/>
      <c r="P106" s="228"/>
      <c r="Q106" s="228"/>
      <c r="R106" s="228"/>
      <c r="S106" s="228"/>
      <c r="T106" s="229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0" t="s">
        <v>163</v>
      </c>
      <c r="AU106" s="230" t="s">
        <v>153</v>
      </c>
      <c r="AV106" s="13" t="s">
        <v>81</v>
      </c>
      <c r="AW106" s="13" t="s">
        <v>33</v>
      </c>
      <c r="AX106" s="13" t="s">
        <v>71</v>
      </c>
      <c r="AY106" s="230" t="s">
        <v>152</v>
      </c>
    </row>
    <row r="107" s="14" customFormat="1">
      <c r="A107" s="14"/>
      <c r="B107" s="231"/>
      <c r="C107" s="232"/>
      <c r="D107" s="221" t="s">
        <v>163</v>
      </c>
      <c r="E107" s="233" t="s">
        <v>165</v>
      </c>
      <c r="F107" s="234" t="s">
        <v>166</v>
      </c>
      <c r="G107" s="232"/>
      <c r="H107" s="235">
        <v>1.1819999999999999</v>
      </c>
      <c r="I107" s="236"/>
      <c r="J107" s="232"/>
      <c r="K107" s="232"/>
      <c r="L107" s="237"/>
      <c r="M107" s="238"/>
      <c r="N107" s="239"/>
      <c r="O107" s="239"/>
      <c r="P107" s="239"/>
      <c r="Q107" s="239"/>
      <c r="R107" s="239"/>
      <c r="S107" s="239"/>
      <c r="T107" s="240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41" t="s">
        <v>163</v>
      </c>
      <c r="AU107" s="241" t="s">
        <v>153</v>
      </c>
      <c r="AV107" s="14" t="s">
        <v>161</v>
      </c>
      <c r="AW107" s="14" t="s">
        <v>33</v>
      </c>
      <c r="AX107" s="14" t="s">
        <v>79</v>
      </c>
      <c r="AY107" s="241" t="s">
        <v>152</v>
      </c>
    </row>
    <row r="108" s="12" customFormat="1" ht="22.8" customHeight="1">
      <c r="A108" s="12"/>
      <c r="B108" s="190"/>
      <c r="C108" s="191"/>
      <c r="D108" s="192" t="s">
        <v>70</v>
      </c>
      <c r="E108" s="204" t="s">
        <v>167</v>
      </c>
      <c r="F108" s="204" t="s">
        <v>168</v>
      </c>
      <c r="G108" s="191"/>
      <c r="H108" s="191"/>
      <c r="I108" s="194"/>
      <c r="J108" s="205">
        <f>BK108</f>
        <v>0</v>
      </c>
      <c r="K108" s="191"/>
      <c r="L108" s="196"/>
      <c r="M108" s="197"/>
      <c r="N108" s="198"/>
      <c r="O108" s="198"/>
      <c r="P108" s="199">
        <f>P109+P134</f>
        <v>0</v>
      </c>
      <c r="Q108" s="198"/>
      <c r="R108" s="199">
        <f>R109+R134</f>
        <v>7.7621740300000006</v>
      </c>
      <c r="S108" s="198"/>
      <c r="T108" s="200">
        <f>T109+T134</f>
        <v>0</v>
      </c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R108" s="201" t="s">
        <v>79</v>
      </c>
      <c r="AT108" s="202" t="s">
        <v>70</v>
      </c>
      <c r="AU108" s="202" t="s">
        <v>79</v>
      </c>
      <c r="AY108" s="201" t="s">
        <v>152</v>
      </c>
      <c r="BK108" s="203">
        <f>BK109+BK134</f>
        <v>0</v>
      </c>
    </row>
    <row r="109" s="12" customFormat="1" ht="20.88" customHeight="1">
      <c r="A109" s="12"/>
      <c r="B109" s="190"/>
      <c r="C109" s="191"/>
      <c r="D109" s="192" t="s">
        <v>70</v>
      </c>
      <c r="E109" s="204" t="s">
        <v>169</v>
      </c>
      <c r="F109" s="204" t="s">
        <v>170</v>
      </c>
      <c r="G109" s="191"/>
      <c r="H109" s="191"/>
      <c r="I109" s="194"/>
      <c r="J109" s="205">
        <f>BK109</f>
        <v>0</v>
      </c>
      <c r="K109" s="191"/>
      <c r="L109" s="196"/>
      <c r="M109" s="197"/>
      <c r="N109" s="198"/>
      <c r="O109" s="198"/>
      <c r="P109" s="199">
        <f>SUM(P110:P133)</f>
        <v>0</v>
      </c>
      <c r="Q109" s="198"/>
      <c r="R109" s="199">
        <f>SUM(R110:R133)</f>
        <v>1.6386216</v>
      </c>
      <c r="S109" s="198"/>
      <c r="T109" s="200">
        <f>SUM(T110:T133)</f>
        <v>0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201" t="s">
        <v>79</v>
      </c>
      <c r="AT109" s="202" t="s">
        <v>70</v>
      </c>
      <c r="AU109" s="202" t="s">
        <v>81</v>
      </c>
      <c r="AY109" s="201" t="s">
        <v>152</v>
      </c>
      <c r="BK109" s="203">
        <f>SUM(BK110:BK133)</f>
        <v>0</v>
      </c>
    </row>
    <row r="110" s="2" customFormat="1" ht="24.15" customHeight="1">
      <c r="A110" s="39"/>
      <c r="B110" s="40"/>
      <c r="C110" s="206" t="s">
        <v>81</v>
      </c>
      <c r="D110" s="206" t="s">
        <v>157</v>
      </c>
      <c r="E110" s="207" t="s">
        <v>171</v>
      </c>
      <c r="F110" s="208" t="s">
        <v>172</v>
      </c>
      <c r="G110" s="209" t="s">
        <v>160</v>
      </c>
      <c r="H110" s="210">
        <v>1.1819999999999999</v>
      </c>
      <c r="I110" s="211"/>
      <c r="J110" s="212">
        <f>ROUND(I110*H110,2)</f>
        <v>0</v>
      </c>
      <c r="K110" s="208" t="s">
        <v>173</v>
      </c>
      <c r="L110" s="45"/>
      <c r="M110" s="213" t="s">
        <v>19</v>
      </c>
      <c r="N110" s="214" t="s">
        <v>42</v>
      </c>
      <c r="O110" s="85"/>
      <c r="P110" s="215">
        <f>O110*H110</f>
        <v>0</v>
      </c>
      <c r="Q110" s="215">
        <v>0.015400000000000001</v>
      </c>
      <c r="R110" s="215">
        <f>Q110*H110</f>
        <v>0.018202799999999998</v>
      </c>
      <c r="S110" s="215">
        <v>0</v>
      </c>
      <c r="T110" s="216">
        <f>S110*H110</f>
        <v>0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R110" s="217" t="s">
        <v>161</v>
      </c>
      <c r="AT110" s="217" t="s">
        <v>157</v>
      </c>
      <c r="AU110" s="217" t="s">
        <v>153</v>
      </c>
      <c r="AY110" s="18" t="s">
        <v>152</v>
      </c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8" t="s">
        <v>79</v>
      </c>
      <c r="BK110" s="218">
        <f>ROUND(I110*H110,2)</f>
        <v>0</v>
      </c>
      <c r="BL110" s="18" t="s">
        <v>161</v>
      </c>
      <c r="BM110" s="217" t="s">
        <v>174</v>
      </c>
    </row>
    <row r="111" s="2" customFormat="1">
      <c r="A111" s="39"/>
      <c r="B111" s="40"/>
      <c r="C111" s="41"/>
      <c r="D111" s="242" t="s">
        <v>175</v>
      </c>
      <c r="E111" s="41"/>
      <c r="F111" s="243" t="s">
        <v>176</v>
      </c>
      <c r="G111" s="41"/>
      <c r="H111" s="41"/>
      <c r="I111" s="244"/>
      <c r="J111" s="41"/>
      <c r="K111" s="41"/>
      <c r="L111" s="45"/>
      <c r="M111" s="245"/>
      <c r="N111" s="246"/>
      <c r="O111" s="85"/>
      <c r="P111" s="85"/>
      <c r="Q111" s="85"/>
      <c r="R111" s="85"/>
      <c r="S111" s="85"/>
      <c r="T111" s="86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T111" s="18" t="s">
        <v>175</v>
      </c>
      <c r="AU111" s="18" t="s">
        <v>153</v>
      </c>
    </row>
    <row r="112" s="13" customFormat="1">
      <c r="A112" s="13"/>
      <c r="B112" s="219"/>
      <c r="C112" s="220"/>
      <c r="D112" s="221" t="s">
        <v>163</v>
      </c>
      <c r="E112" s="222" t="s">
        <v>19</v>
      </c>
      <c r="F112" s="223" t="s">
        <v>164</v>
      </c>
      <c r="G112" s="220"/>
      <c r="H112" s="224">
        <v>1.1819999999999999</v>
      </c>
      <c r="I112" s="225"/>
      <c r="J112" s="220"/>
      <c r="K112" s="220"/>
      <c r="L112" s="226"/>
      <c r="M112" s="227"/>
      <c r="N112" s="228"/>
      <c r="O112" s="228"/>
      <c r="P112" s="228"/>
      <c r="Q112" s="228"/>
      <c r="R112" s="228"/>
      <c r="S112" s="228"/>
      <c r="T112" s="229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0" t="s">
        <v>163</v>
      </c>
      <c r="AU112" s="230" t="s">
        <v>153</v>
      </c>
      <c r="AV112" s="13" t="s">
        <v>81</v>
      </c>
      <c r="AW112" s="13" t="s">
        <v>33</v>
      </c>
      <c r="AX112" s="13" t="s">
        <v>71</v>
      </c>
      <c r="AY112" s="230" t="s">
        <v>152</v>
      </c>
    </row>
    <row r="113" s="14" customFormat="1">
      <c r="A113" s="14"/>
      <c r="B113" s="231"/>
      <c r="C113" s="232"/>
      <c r="D113" s="221" t="s">
        <v>163</v>
      </c>
      <c r="E113" s="233" t="s">
        <v>19</v>
      </c>
      <c r="F113" s="234" t="s">
        <v>166</v>
      </c>
      <c r="G113" s="232"/>
      <c r="H113" s="235">
        <v>1.1819999999999999</v>
      </c>
      <c r="I113" s="236"/>
      <c r="J113" s="232"/>
      <c r="K113" s="232"/>
      <c r="L113" s="237"/>
      <c r="M113" s="238"/>
      <c r="N113" s="239"/>
      <c r="O113" s="239"/>
      <c r="P113" s="239"/>
      <c r="Q113" s="239"/>
      <c r="R113" s="239"/>
      <c r="S113" s="239"/>
      <c r="T113" s="240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41" t="s">
        <v>163</v>
      </c>
      <c r="AU113" s="241" t="s">
        <v>153</v>
      </c>
      <c r="AV113" s="14" t="s">
        <v>161</v>
      </c>
      <c r="AW113" s="14" t="s">
        <v>33</v>
      </c>
      <c r="AX113" s="14" t="s">
        <v>79</v>
      </c>
      <c r="AY113" s="241" t="s">
        <v>152</v>
      </c>
    </row>
    <row r="114" s="2" customFormat="1" ht="24.15" customHeight="1">
      <c r="A114" s="39"/>
      <c r="B114" s="40"/>
      <c r="C114" s="206" t="s">
        <v>153</v>
      </c>
      <c r="D114" s="206" t="s">
        <v>157</v>
      </c>
      <c r="E114" s="207" t="s">
        <v>177</v>
      </c>
      <c r="F114" s="208" t="s">
        <v>178</v>
      </c>
      <c r="G114" s="209" t="s">
        <v>160</v>
      </c>
      <c r="H114" s="210">
        <v>39.18</v>
      </c>
      <c r="I114" s="211"/>
      <c r="J114" s="212">
        <f>ROUND(I114*H114,2)</f>
        <v>0</v>
      </c>
      <c r="K114" s="208" t="s">
        <v>173</v>
      </c>
      <c r="L114" s="45"/>
      <c r="M114" s="213" t="s">
        <v>19</v>
      </c>
      <c r="N114" s="214" t="s">
        <v>42</v>
      </c>
      <c r="O114" s="85"/>
      <c r="P114" s="215">
        <f>O114*H114</f>
        <v>0</v>
      </c>
      <c r="Q114" s="215">
        <v>0.016899999999999998</v>
      </c>
      <c r="R114" s="215">
        <f>Q114*H114</f>
        <v>0.6621419999999999</v>
      </c>
      <c r="S114" s="215">
        <v>0</v>
      </c>
      <c r="T114" s="216">
        <f>S114*H114</f>
        <v>0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R114" s="217" t="s">
        <v>161</v>
      </c>
      <c r="AT114" s="217" t="s">
        <v>157</v>
      </c>
      <c r="AU114" s="217" t="s">
        <v>153</v>
      </c>
      <c r="AY114" s="18" t="s">
        <v>152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8" t="s">
        <v>79</v>
      </c>
      <c r="BK114" s="218">
        <f>ROUND(I114*H114,2)</f>
        <v>0</v>
      </c>
      <c r="BL114" s="18" t="s">
        <v>161</v>
      </c>
      <c r="BM114" s="217" t="s">
        <v>179</v>
      </c>
    </row>
    <row r="115" s="2" customFormat="1">
      <c r="A115" s="39"/>
      <c r="B115" s="40"/>
      <c r="C115" s="41"/>
      <c r="D115" s="242" t="s">
        <v>175</v>
      </c>
      <c r="E115" s="41"/>
      <c r="F115" s="243" t="s">
        <v>180</v>
      </c>
      <c r="G115" s="41"/>
      <c r="H115" s="41"/>
      <c r="I115" s="244"/>
      <c r="J115" s="41"/>
      <c r="K115" s="41"/>
      <c r="L115" s="45"/>
      <c r="M115" s="245"/>
      <c r="N115" s="246"/>
      <c r="O115" s="85"/>
      <c r="P115" s="85"/>
      <c r="Q115" s="85"/>
      <c r="R115" s="85"/>
      <c r="S115" s="85"/>
      <c r="T115" s="86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T115" s="18" t="s">
        <v>175</v>
      </c>
      <c r="AU115" s="18" t="s">
        <v>153</v>
      </c>
    </row>
    <row r="116" s="13" customFormat="1">
      <c r="A116" s="13"/>
      <c r="B116" s="219"/>
      <c r="C116" s="220"/>
      <c r="D116" s="221" t="s">
        <v>163</v>
      </c>
      <c r="E116" s="222" t="s">
        <v>19</v>
      </c>
      <c r="F116" s="223" t="s">
        <v>101</v>
      </c>
      <c r="G116" s="220"/>
      <c r="H116" s="224">
        <v>39.18</v>
      </c>
      <c r="I116" s="225"/>
      <c r="J116" s="220"/>
      <c r="K116" s="220"/>
      <c r="L116" s="226"/>
      <c r="M116" s="227"/>
      <c r="N116" s="228"/>
      <c r="O116" s="228"/>
      <c r="P116" s="228"/>
      <c r="Q116" s="228"/>
      <c r="R116" s="228"/>
      <c r="S116" s="228"/>
      <c r="T116" s="229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0" t="s">
        <v>163</v>
      </c>
      <c r="AU116" s="230" t="s">
        <v>153</v>
      </c>
      <c r="AV116" s="13" t="s">
        <v>81</v>
      </c>
      <c r="AW116" s="13" t="s">
        <v>33</v>
      </c>
      <c r="AX116" s="13" t="s">
        <v>71</v>
      </c>
      <c r="AY116" s="230" t="s">
        <v>152</v>
      </c>
    </row>
    <row r="117" s="14" customFormat="1">
      <c r="A117" s="14"/>
      <c r="B117" s="231"/>
      <c r="C117" s="232"/>
      <c r="D117" s="221" t="s">
        <v>163</v>
      </c>
      <c r="E117" s="233" t="s">
        <v>19</v>
      </c>
      <c r="F117" s="234" t="s">
        <v>166</v>
      </c>
      <c r="G117" s="232"/>
      <c r="H117" s="235">
        <v>39.18</v>
      </c>
      <c r="I117" s="236"/>
      <c r="J117" s="232"/>
      <c r="K117" s="232"/>
      <c r="L117" s="237"/>
      <c r="M117" s="238"/>
      <c r="N117" s="239"/>
      <c r="O117" s="239"/>
      <c r="P117" s="239"/>
      <c r="Q117" s="239"/>
      <c r="R117" s="239"/>
      <c r="S117" s="239"/>
      <c r="T117" s="240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1" t="s">
        <v>163</v>
      </c>
      <c r="AU117" s="241" t="s">
        <v>153</v>
      </c>
      <c r="AV117" s="14" t="s">
        <v>161</v>
      </c>
      <c r="AW117" s="14" t="s">
        <v>33</v>
      </c>
      <c r="AX117" s="14" t="s">
        <v>79</v>
      </c>
      <c r="AY117" s="241" t="s">
        <v>152</v>
      </c>
    </row>
    <row r="118" s="2" customFormat="1" ht="24.15" customHeight="1">
      <c r="A118" s="39"/>
      <c r="B118" s="40"/>
      <c r="C118" s="206" t="s">
        <v>161</v>
      </c>
      <c r="D118" s="206" t="s">
        <v>157</v>
      </c>
      <c r="E118" s="207" t="s">
        <v>181</v>
      </c>
      <c r="F118" s="208" t="s">
        <v>182</v>
      </c>
      <c r="G118" s="209" t="s">
        <v>160</v>
      </c>
      <c r="H118" s="210">
        <v>61.427999999999997</v>
      </c>
      <c r="I118" s="211"/>
      <c r="J118" s="212">
        <f>ROUND(I118*H118,2)</f>
        <v>0</v>
      </c>
      <c r="K118" s="208" t="s">
        <v>173</v>
      </c>
      <c r="L118" s="45"/>
      <c r="M118" s="213" t="s">
        <v>19</v>
      </c>
      <c r="N118" s="214" t="s">
        <v>42</v>
      </c>
      <c r="O118" s="85"/>
      <c r="P118" s="215">
        <f>O118*H118</f>
        <v>0</v>
      </c>
      <c r="Q118" s="215">
        <v>0.015599999999999999</v>
      </c>
      <c r="R118" s="215">
        <f>Q118*H118</f>
        <v>0.95827679999999993</v>
      </c>
      <c r="S118" s="215">
        <v>0</v>
      </c>
      <c r="T118" s="216">
        <f>S118*H118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R118" s="217" t="s">
        <v>161</v>
      </c>
      <c r="AT118" s="217" t="s">
        <v>157</v>
      </c>
      <c r="AU118" s="217" t="s">
        <v>153</v>
      </c>
      <c r="AY118" s="18" t="s">
        <v>152</v>
      </c>
      <c r="BE118" s="218">
        <f>IF(N118="základní",J118,0)</f>
        <v>0</v>
      </c>
      <c r="BF118" s="218">
        <f>IF(N118="snížená",J118,0)</f>
        <v>0</v>
      </c>
      <c r="BG118" s="218">
        <f>IF(N118="zákl. přenesená",J118,0)</f>
        <v>0</v>
      </c>
      <c r="BH118" s="218">
        <f>IF(N118="sníž. přenesená",J118,0)</f>
        <v>0</v>
      </c>
      <c r="BI118" s="218">
        <f>IF(N118="nulová",J118,0)</f>
        <v>0</v>
      </c>
      <c r="BJ118" s="18" t="s">
        <v>79</v>
      </c>
      <c r="BK118" s="218">
        <f>ROUND(I118*H118,2)</f>
        <v>0</v>
      </c>
      <c r="BL118" s="18" t="s">
        <v>161</v>
      </c>
      <c r="BM118" s="217" t="s">
        <v>183</v>
      </c>
    </row>
    <row r="119" s="2" customFormat="1">
      <c r="A119" s="39"/>
      <c r="B119" s="40"/>
      <c r="C119" s="41"/>
      <c r="D119" s="242" t="s">
        <v>175</v>
      </c>
      <c r="E119" s="41"/>
      <c r="F119" s="243" t="s">
        <v>184</v>
      </c>
      <c r="G119" s="41"/>
      <c r="H119" s="41"/>
      <c r="I119" s="244"/>
      <c r="J119" s="41"/>
      <c r="K119" s="41"/>
      <c r="L119" s="45"/>
      <c r="M119" s="245"/>
      <c r="N119" s="246"/>
      <c r="O119" s="85"/>
      <c r="P119" s="85"/>
      <c r="Q119" s="85"/>
      <c r="R119" s="85"/>
      <c r="S119" s="85"/>
      <c r="T119" s="86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T119" s="18" t="s">
        <v>175</v>
      </c>
      <c r="AU119" s="18" t="s">
        <v>153</v>
      </c>
    </row>
    <row r="120" s="13" customFormat="1">
      <c r="A120" s="13"/>
      <c r="B120" s="219"/>
      <c r="C120" s="220"/>
      <c r="D120" s="221" t="s">
        <v>163</v>
      </c>
      <c r="E120" s="222" t="s">
        <v>19</v>
      </c>
      <c r="F120" s="223" t="s">
        <v>185</v>
      </c>
      <c r="G120" s="220"/>
      <c r="H120" s="224">
        <v>9.2780000000000005</v>
      </c>
      <c r="I120" s="225"/>
      <c r="J120" s="220"/>
      <c r="K120" s="220"/>
      <c r="L120" s="226"/>
      <c r="M120" s="227"/>
      <c r="N120" s="228"/>
      <c r="O120" s="228"/>
      <c r="P120" s="228"/>
      <c r="Q120" s="228"/>
      <c r="R120" s="228"/>
      <c r="S120" s="228"/>
      <c r="T120" s="229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0" t="s">
        <v>163</v>
      </c>
      <c r="AU120" s="230" t="s">
        <v>153</v>
      </c>
      <c r="AV120" s="13" t="s">
        <v>81</v>
      </c>
      <c r="AW120" s="13" t="s">
        <v>33</v>
      </c>
      <c r="AX120" s="13" t="s">
        <v>71</v>
      </c>
      <c r="AY120" s="230" t="s">
        <v>152</v>
      </c>
    </row>
    <row r="121" s="13" customFormat="1">
      <c r="A121" s="13"/>
      <c r="B121" s="219"/>
      <c r="C121" s="220"/>
      <c r="D121" s="221" t="s">
        <v>163</v>
      </c>
      <c r="E121" s="222" t="s">
        <v>19</v>
      </c>
      <c r="F121" s="223" t="s">
        <v>186</v>
      </c>
      <c r="G121" s="220"/>
      <c r="H121" s="224">
        <v>-0.752</v>
      </c>
      <c r="I121" s="225"/>
      <c r="J121" s="220"/>
      <c r="K121" s="220"/>
      <c r="L121" s="226"/>
      <c r="M121" s="227"/>
      <c r="N121" s="228"/>
      <c r="O121" s="228"/>
      <c r="P121" s="228"/>
      <c r="Q121" s="228"/>
      <c r="R121" s="228"/>
      <c r="S121" s="228"/>
      <c r="T121" s="229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0" t="s">
        <v>163</v>
      </c>
      <c r="AU121" s="230" t="s">
        <v>153</v>
      </c>
      <c r="AV121" s="13" t="s">
        <v>81</v>
      </c>
      <c r="AW121" s="13" t="s">
        <v>33</v>
      </c>
      <c r="AX121" s="13" t="s">
        <v>71</v>
      </c>
      <c r="AY121" s="230" t="s">
        <v>152</v>
      </c>
    </row>
    <row r="122" s="13" customFormat="1">
      <c r="A122" s="13"/>
      <c r="B122" s="219"/>
      <c r="C122" s="220"/>
      <c r="D122" s="221" t="s">
        <v>163</v>
      </c>
      <c r="E122" s="222" t="s">
        <v>19</v>
      </c>
      <c r="F122" s="223" t="s">
        <v>187</v>
      </c>
      <c r="G122" s="220"/>
      <c r="H122" s="224">
        <v>-0.71999999999999997</v>
      </c>
      <c r="I122" s="225"/>
      <c r="J122" s="220"/>
      <c r="K122" s="220"/>
      <c r="L122" s="226"/>
      <c r="M122" s="227"/>
      <c r="N122" s="228"/>
      <c r="O122" s="228"/>
      <c r="P122" s="228"/>
      <c r="Q122" s="228"/>
      <c r="R122" s="228"/>
      <c r="S122" s="228"/>
      <c r="T122" s="229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0" t="s">
        <v>163</v>
      </c>
      <c r="AU122" s="230" t="s">
        <v>153</v>
      </c>
      <c r="AV122" s="13" t="s">
        <v>81</v>
      </c>
      <c r="AW122" s="13" t="s">
        <v>33</v>
      </c>
      <c r="AX122" s="13" t="s">
        <v>71</v>
      </c>
      <c r="AY122" s="230" t="s">
        <v>152</v>
      </c>
    </row>
    <row r="123" s="13" customFormat="1">
      <c r="A123" s="13"/>
      <c r="B123" s="219"/>
      <c r="C123" s="220"/>
      <c r="D123" s="221" t="s">
        <v>163</v>
      </c>
      <c r="E123" s="222" t="s">
        <v>19</v>
      </c>
      <c r="F123" s="223" t="s">
        <v>188</v>
      </c>
      <c r="G123" s="220"/>
      <c r="H123" s="224">
        <v>7.3499999999999996</v>
      </c>
      <c r="I123" s="225"/>
      <c r="J123" s="220"/>
      <c r="K123" s="220"/>
      <c r="L123" s="226"/>
      <c r="M123" s="227"/>
      <c r="N123" s="228"/>
      <c r="O123" s="228"/>
      <c r="P123" s="228"/>
      <c r="Q123" s="228"/>
      <c r="R123" s="228"/>
      <c r="S123" s="228"/>
      <c r="T123" s="229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30" t="s">
        <v>163</v>
      </c>
      <c r="AU123" s="230" t="s">
        <v>153</v>
      </c>
      <c r="AV123" s="13" t="s">
        <v>81</v>
      </c>
      <c r="AW123" s="13" t="s">
        <v>33</v>
      </c>
      <c r="AX123" s="13" t="s">
        <v>71</v>
      </c>
      <c r="AY123" s="230" t="s">
        <v>152</v>
      </c>
    </row>
    <row r="124" s="13" customFormat="1">
      <c r="A124" s="13"/>
      <c r="B124" s="219"/>
      <c r="C124" s="220"/>
      <c r="D124" s="221" t="s">
        <v>163</v>
      </c>
      <c r="E124" s="222" t="s">
        <v>19</v>
      </c>
      <c r="F124" s="223" t="s">
        <v>189</v>
      </c>
      <c r="G124" s="220"/>
      <c r="H124" s="224">
        <v>-0.95999999999999996</v>
      </c>
      <c r="I124" s="225"/>
      <c r="J124" s="220"/>
      <c r="K124" s="220"/>
      <c r="L124" s="226"/>
      <c r="M124" s="227"/>
      <c r="N124" s="228"/>
      <c r="O124" s="228"/>
      <c r="P124" s="228"/>
      <c r="Q124" s="228"/>
      <c r="R124" s="228"/>
      <c r="S124" s="228"/>
      <c r="T124" s="229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0" t="s">
        <v>163</v>
      </c>
      <c r="AU124" s="230" t="s">
        <v>153</v>
      </c>
      <c r="AV124" s="13" t="s">
        <v>81</v>
      </c>
      <c r="AW124" s="13" t="s">
        <v>33</v>
      </c>
      <c r="AX124" s="13" t="s">
        <v>71</v>
      </c>
      <c r="AY124" s="230" t="s">
        <v>152</v>
      </c>
    </row>
    <row r="125" s="13" customFormat="1">
      <c r="A125" s="13"/>
      <c r="B125" s="219"/>
      <c r="C125" s="220"/>
      <c r="D125" s="221" t="s">
        <v>163</v>
      </c>
      <c r="E125" s="222" t="s">
        <v>19</v>
      </c>
      <c r="F125" s="223" t="s">
        <v>190</v>
      </c>
      <c r="G125" s="220"/>
      <c r="H125" s="224">
        <v>1.3500000000000001</v>
      </c>
      <c r="I125" s="225"/>
      <c r="J125" s="220"/>
      <c r="K125" s="220"/>
      <c r="L125" s="226"/>
      <c r="M125" s="227"/>
      <c r="N125" s="228"/>
      <c r="O125" s="228"/>
      <c r="P125" s="228"/>
      <c r="Q125" s="228"/>
      <c r="R125" s="228"/>
      <c r="S125" s="228"/>
      <c r="T125" s="229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0" t="s">
        <v>163</v>
      </c>
      <c r="AU125" s="230" t="s">
        <v>153</v>
      </c>
      <c r="AV125" s="13" t="s">
        <v>81</v>
      </c>
      <c r="AW125" s="13" t="s">
        <v>33</v>
      </c>
      <c r="AX125" s="13" t="s">
        <v>71</v>
      </c>
      <c r="AY125" s="230" t="s">
        <v>152</v>
      </c>
    </row>
    <row r="126" s="13" customFormat="1">
      <c r="A126" s="13"/>
      <c r="B126" s="219"/>
      <c r="C126" s="220"/>
      <c r="D126" s="221" t="s">
        <v>163</v>
      </c>
      <c r="E126" s="222" t="s">
        <v>19</v>
      </c>
      <c r="F126" s="223" t="s">
        <v>191</v>
      </c>
      <c r="G126" s="220"/>
      <c r="H126" s="224">
        <v>4.3300000000000001</v>
      </c>
      <c r="I126" s="225"/>
      <c r="J126" s="220"/>
      <c r="K126" s="220"/>
      <c r="L126" s="226"/>
      <c r="M126" s="227"/>
      <c r="N126" s="228"/>
      <c r="O126" s="228"/>
      <c r="P126" s="228"/>
      <c r="Q126" s="228"/>
      <c r="R126" s="228"/>
      <c r="S126" s="228"/>
      <c r="T126" s="229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0" t="s">
        <v>163</v>
      </c>
      <c r="AU126" s="230" t="s">
        <v>153</v>
      </c>
      <c r="AV126" s="13" t="s">
        <v>81</v>
      </c>
      <c r="AW126" s="13" t="s">
        <v>33</v>
      </c>
      <c r="AX126" s="13" t="s">
        <v>71</v>
      </c>
      <c r="AY126" s="230" t="s">
        <v>152</v>
      </c>
    </row>
    <row r="127" s="13" customFormat="1">
      <c r="A127" s="13"/>
      <c r="B127" s="219"/>
      <c r="C127" s="220"/>
      <c r="D127" s="221" t="s">
        <v>163</v>
      </c>
      <c r="E127" s="222" t="s">
        <v>19</v>
      </c>
      <c r="F127" s="223" t="s">
        <v>185</v>
      </c>
      <c r="G127" s="220"/>
      <c r="H127" s="224">
        <v>9.2780000000000005</v>
      </c>
      <c r="I127" s="225"/>
      <c r="J127" s="220"/>
      <c r="K127" s="220"/>
      <c r="L127" s="226"/>
      <c r="M127" s="227"/>
      <c r="N127" s="228"/>
      <c r="O127" s="228"/>
      <c r="P127" s="228"/>
      <c r="Q127" s="228"/>
      <c r="R127" s="228"/>
      <c r="S127" s="228"/>
      <c r="T127" s="229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0" t="s">
        <v>163</v>
      </c>
      <c r="AU127" s="230" t="s">
        <v>153</v>
      </c>
      <c r="AV127" s="13" t="s">
        <v>81</v>
      </c>
      <c r="AW127" s="13" t="s">
        <v>33</v>
      </c>
      <c r="AX127" s="13" t="s">
        <v>71</v>
      </c>
      <c r="AY127" s="230" t="s">
        <v>152</v>
      </c>
    </row>
    <row r="128" s="13" customFormat="1">
      <c r="A128" s="13"/>
      <c r="B128" s="219"/>
      <c r="C128" s="220"/>
      <c r="D128" s="221" t="s">
        <v>163</v>
      </c>
      <c r="E128" s="222" t="s">
        <v>19</v>
      </c>
      <c r="F128" s="223" t="s">
        <v>192</v>
      </c>
      <c r="G128" s="220"/>
      <c r="H128" s="224">
        <v>-3.2559999999999998</v>
      </c>
      <c r="I128" s="225"/>
      <c r="J128" s="220"/>
      <c r="K128" s="220"/>
      <c r="L128" s="226"/>
      <c r="M128" s="227"/>
      <c r="N128" s="228"/>
      <c r="O128" s="228"/>
      <c r="P128" s="228"/>
      <c r="Q128" s="228"/>
      <c r="R128" s="228"/>
      <c r="S128" s="228"/>
      <c r="T128" s="22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0" t="s">
        <v>163</v>
      </c>
      <c r="AU128" s="230" t="s">
        <v>153</v>
      </c>
      <c r="AV128" s="13" t="s">
        <v>81</v>
      </c>
      <c r="AW128" s="13" t="s">
        <v>33</v>
      </c>
      <c r="AX128" s="13" t="s">
        <v>71</v>
      </c>
      <c r="AY128" s="230" t="s">
        <v>152</v>
      </c>
    </row>
    <row r="129" s="13" customFormat="1">
      <c r="A129" s="13"/>
      <c r="B129" s="219"/>
      <c r="C129" s="220"/>
      <c r="D129" s="221" t="s">
        <v>163</v>
      </c>
      <c r="E129" s="222" t="s">
        <v>19</v>
      </c>
      <c r="F129" s="223" t="s">
        <v>193</v>
      </c>
      <c r="G129" s="220"/>
      <c r="H129" s="224">
        <v>1.4139999999999999</v>
      </c>
      <c r="I129" s="225"/>
      <c r="J129" s="220"/>
      <c r="K129" s="220"/>
      <c r="L129" s="226"/>
      <c r="M129" s="227"/>
      <c r="N129" s="228"/>
      <c r="O129" s="228"/>
      <c r="P129" s="228"/>
      <c r="Q129" s="228"/>
      <c r="R129" s="228"/>
      <c r="S129" s="228"/>
      <c r="T129" s="22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0" t="s">
        <v>163</v>
      </c>
      <c r="AU129" s="230" t="s">
        <v>153</v>
      </c>
      <c r="AV129" s="13" t="s">
        <v>81</v>
      </c>
      <c r="AW129" s="13" t="s">
        <v>33</v>
      </c>
      <c r="AX129" s="13" t="s">
        <v>71</v>
      </c>
      <c r="AY129" s="230" t="s">
        <v>152</v>
      </c>
    </row>
    <row r="130" s="13" customFormat="1">
      <c r="A130" s="13"/>
      <c r="B130" s="219"/>
      <c r="C130" s="220"/>
      <c r="D130" s="221" t="s">
        <v>163</v>
      </c>
      <c r="E130" s="222" t="s">
        <v>19</v>
      </c>
      <c r="F130" s="223" t="s">
        <v>94</v>
      </c>
      <c r="G130" s="220"/>
      <c r="H130" s="224">
        <v>5.9420000000000002</v>
      </c>
      <c r="I130" s="225"/>
      <c r="J130" s="220"/>
      <c r="K130" s="220"/>
      <c r="L130" s="226"/>
      <c r="M130" s="227"/>
      <c r="N130" s="228"/>
      <c r="O130" s="228"/>
      <c r="P130" s="228"/>
      <c r="Q130" s="228"/>
      <c r="R130" s="228"/>
      <c r="S130" s="228"/>
      <c r="T130" s="22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0" t="s">
        <v>163</v>
      </c>
      <c r="AU130" s="230" t="s">
        <v>153</v>
      </c>
      <c r="AV130" s="13" t="s">
        <v>81</v>
      </c>
      <c r="AW130" s="13" t="s">
        <v>33</v>
      </c>
      <c r="AX130" s="13" t="s">
        <v>71</v>
      </c>
      <c r="AY130" s="230" t="s">
        <v>152</v>
      </c>
    </row>
    <row r="131" s="13" customFormat="1">
      <c r="A131" s="13"/>
      <c r="B131" s="219"/>
      <c r="C131" s="220"/>
      <c r="D131" s="221" t="s">
        <v>163</v>
      </c>
      <c r="E131" s="222" t="s">
        <v>19</v>
      </c>
      <c r="F131" s="223" t="s">
        <v>96</v>
      </c>
      <c r="G131" s="220"/>
      <c r="H131" s="224">
        <v>15.058</v>
      </c>
      <c r="I131" s="225"/>
      <c r="J131" s="220"/>
      <c r="K131" s="220"/>
      <c r="L131" s="226"/>
      <c r="M131" s="227"/>
      <c r="N131" s="228"/>
      <c r="O131" s="228"/>
      <c r="P131" s="228"/>
      <c r="Q131" s="228"/>
      <c r="R131" s="228"/>
      <c r="S131" s="228"/>
      <c r="T131" s="22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0" t="s">
        <v>163</v>
      </c>
      <c r="AU131" s="230" t="s">
        <v>153</v>
      </c>
      <c r="AV131" s="13" t="s">
        <v>81</v>
      </c>
      <c r="AW131" s="13" t="s">
        <v>33</v>
      </c>
      <c r="AX131" s="13" t="s">
        <v>71</v>
      </c>
      <c r="AY131" s="230" t="s">
        <v>152</v>
      </c>
    </row>
    <row r="132" s="13" customFormat="1">
      <c r="A132" s="13"/>
      <c r="B132" s="219"/>
      <c r="C132" s="220"/>
      <c r="D132" s="221" t="s">
        <v>163</v>
      </c>
      <c r="E132" s="222" t="s">
        <v>19</v>
      </c>
      <c r="F132" s="223" t="s">
        <v>99</v>
      </c>
      <c r="G132" s="220"/>
      <c r="H132" s="224">
        <v>13.116</v>
      </c>
      <c r="I132" s="225"/>
      <c r="J132" s="220"/>
      <c r="K132" s="220"/>
      <c r="L132" s="226"/>
      <c r="M132" s="227"/>
      <c r="N132" s="228"/>
      <c r="O132" s="228"/>
      <c r="P132" s="228"/>
      <c r="Q132" s="228"/>
      <c r="R132" s="228"/>
      <c r="S132" s="228"/>
      <c r="T132" s="22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0" t="s">
        <v>163</v>
      </c>
      <c r="AU132" s="230" t="s">
        <v>153</v>
      </c>
      <c r="AV132" s="13" t="s">
        <v>81</v>
      </c>
      <c r="AW132" s="13" t="s">
        <v>33</v>
      </c>
      <c r="AX132" s="13" t="s">
        <v>71</v>
      </c>
      <c r="AY132" s="230" t="s">
        <v>152</v>
      </c>
    </row>
    <row r="133" s="14" customFormat="1">
      <c r="A133" s="14"/>
      <c r="B133" s="231"/>
      <c r="C133" s="232"/>
      <c r="D133" s="221" t="s">
        <v>163</v>
      </c>
      <c r="E133" s="233" t="s">
        <v>108</v>
      </c>
      <c r="F133" s="234" t="s">
        <v>166</v>
      </c>
      <c r="G133" s="232"/>
      <c r="H133" s="235">
        <v>61.427999999999997</v>
      </c>
      <c r="I133" s="236"/>
      <c r="J133" s="232"/>
      <c r="K133" s="232"/>
      <c r="L133" s="237"/>
      <c r="M133" s="238"/>
      <c r="N133" s="239"/>
      <c r="O133" s="239"/>
      <c r="P133" s="239"/>
      <c r="Q133" s="239"/>
      <c r="R133" s="239"/>
      <c r="S133" s="239"/>
      <c r="T133" s="24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1" t="s">
        <v>163</v>
      </c>
      <c r="AU133" s="241" t="s">
        <v>153</v>
      </c>
      <c r="AV133" s="14" t="s">
        <v>161</v>
      </c>
      <c r="AW133" s="14" t="s">
        <v>33</v>
      </c>
      <c r="AX133" s="14" t="s">
        <v>79</v>
      </c>
      <c r="AY133" s="241" t="s">
        <v>152</v>
      </c>
    </row>
    <row r="134" s="12" customFormat="1" ht="20.88" customHeight="1">
      <c r="A134" s="12"/>
      <c r="B134" s="190"/>
      <c r="C134" s="191"/>
      <c r="D134" s="192" t="s">
        <v>70</v>
      </c>
      <c r="E134" s="204" t="s">
        <v>194</v>
      </c>
      <c r="F134" s="204" t="s">
        <v>195</v>
      </c>
      <c r="G134" s="191"/>
      <c r="H134" s="191"/>
      <c r="I134" s="194"/>
      <c r="J134" s="205">
        <f>BK134</f>
        <v>0</v>
      </c>
      <c r="K134" s="191"/>
      <c r="L134" s="196"/>
      <c r="M134" s="197"/>
      <c r="N134" s="198"/>
      <c r="O134" s="198"/>
      <c r="P134" s="199">
        <f>SUM(P135:P145)</f>
        <v>0</v>
      </c>
      <c r="Q134" s="198"/>
      <c r="R134" s="199">
        <f>SUM(R135:R145)</f>
        <v>6.1235524300000002</v>
      </c>
      <c r="S134" s="198"/>
      <c r="T134" s="200">
        <f>SUM(T135:T145)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01" t="s">
        <v>79</v>
      </c>
      <c r="AT134" s="202" t="s">
        <v>70</v>
      </c>
      <c r="AU134" s="202" t="s">
        <v>81</v>
      </c>
      <c r="AY134" s="201" t="s">
        <v>152</v>
      </c>
      <c r="BK134" s="203">
        <f>SUM(BK135:BK145)</f>
        <v>0</v>
      </c>
    </row>
    <row r="135" s="2" customFormat="1" ht="21.75" customHeight="1">
      <c r="A135" s="39"/>
      <c r="B135" s="40"/>
      <c r="C135" s="206" t="s">
        <v>196</v>
      </c>
      <c r="D135" s="206" t="s">
        <v>157</v>
      </c>
      <c r="E135" s="207" t="s">
        <v>197</v>
      </c>
      <c r="F135" s="208" t="s">
        <v>198</v>
      </c>
      <c r="G135" s="209" t="s">
        <v>199</v>
      </c>
      <c r="H135" s="210">
        <v>2.351</v>
      </c>
      <c r="I135" s="211"/>
      <c r="J135" s="212">
        <f>ROUND(I135*H135,2)</f>
        <v>0</v>
      </c>
      <c r="K135" s="208" t="s">
        <v>173</v>
      </c>
      <c r="L135" s="45"/>
      <c r="M135" s="213" t="s">
        <v>19</v>
      </c>
      <c r="N135" s="214" t="s">
        <v>42</v>
      </c>
      <c r="O135" s="85"/>
      <c r="P135" s="215">
        <f>O135*H135</f>
        <v>0</v>
      </c>
      <c r="Q135" s="215">
        <v>2.5018699999999998</v>
      </c>
      <c r="R135" s="215">
        <f>Q135*H135</f>
        <v>5.8818963699999998</v>
      </c>
      <c r="S135" s="215">
        <v>0</v>
      </c>
      <c r="T135" s="216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17" t="s">
        <v>161</v>
      </c>
      <c r="AT135" s="217" t="s">
        <v>157</v>
      </c>
      <c r="AU135" s="217" t="s">
        <v>153</v>
      </c>
      <c r="AY135" s="18" t="s">
        <v>152</v>
      </c>
      <c r="BE135" s="218">
        <f>IF(N135="základní",J135,0)</f>
        <v>0</v>
      </c>
      <c r="BF135" s="218">
        <f>IF(N135="snížená",J135,0)</f>
        <v>0</v>
      </c>
      <c r="BG135" s="218">
        <f>IF(N135="zákl. přenesená",J135,0)</f>
        <v>0</v>
      </c>
      <c r="BH135" s="218">
        <f>IF(N135="sníž. přenesená",J135,0)</f>
        <v>0</v>
      </c>
      <c r="BI135" s="218">
        <f>IF(N135="nulová",J135,0)</f>
        <v>0</v>
      </c>
      <c r="BJ135" s="18" t="s">
        <v>79</v>
      </c>
      <c r="BK135" s="218">
        <f>ROUND(I135*H135,2)</f>
        <v>0</v>
      </c>
      <c r="BL135" s="18" t="s">
        <v>161</v>
      </c>
      <c r="BM135" s="217" t="s">
        <v>200</v>
      </c>
    </row>
    <row r="136" s="2" customFormat="1">
      <c r="A136" s="39"/>
      <c r="B136" s="40"/>
      <c r="C136" s="41"/>
      <c r="D136" s="242" t="s">
        <v>175</v>
      </c>
      <c r="E136" s="41"/>
      <c r="F136" s="243" t="s">
        <v>201</v>
      </c>
      <c r="G136" s="41"/>
      <c r="H136" s="41"/>
      <c r="I136" s="244"/>
      <c r="J136" s="41"/>
      <c r="K136" s="41"/>
      <c r="L136" s="45"/>
      <c r="M136" s="245"/>
      <c r="N136" s="246"/>
      <c r="O136" s="85"/>
      <c r="P136" s="85"/>
      <c r="Q136" s="85"/>
      <c r="R136" s="85"/>
      <c r="S136" s="85"/>
      <c r="T136" s="86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175</v>
      </c>
      <c r="AU136" s="18" t="s">
        <v>153</v>
      </c>
    </row>
    <row r="137" s="13" customFormat="1">
      <c r="A137" s="13"/>
      <c r="B137" s="219"/>
      <c r="C137" s="220"/>
      <c r="D137" s="221" t="s">
        <v>163</v>
      </c>
      <c r="E137" s="222" t="s">
        <v>19</v>
      </c>
      <c r="F137" s="223" t="s">
        <v>202</v>
      </c>
      <c r="G137" s="220"/>
      <c r="H137" s="224">
        <v>2.351</v>
      </c>
      <c r="I137" s="225"/>
      <c r="J137" s="220"/>
      <c r="K137" s="220"/>
      <c r="L137" s="226"/>
      <c r="M137" s="227"/>
      <c r="N137" s="228"/>
      <c r="O137" s="228"/>
      <c r="P137" s="228"/>
      <c r="Q137" s="228"/>
      <c r="R137" s="228"/>
      <c r="S137" s="228"/>
      <c r="T137" s="22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0" t="s">
        <v>163</v>
      </c>
      <c r="AU137" s="230" t="s">
        <v>153</v>
      </c>
      <c r="AV137" s="13" t="s">
        <v>81</v>
      </c>
      <c r="AW137" s="13" t="s">
        <v>33</v>
      </c>
      <c r="AX137" s="13" t="s">
        <v>71</v>
      </c>
      <c r="AY137" s="230" t="s">
        <v>152</v>
      </c>
    </row>
    <row r="138" s="14" customFormat="1">
      <c r="A138" s="14"/>
      <c r="B138" s="231"/>
      <c r="C138" s="232"/>
      <c r="D138" s="221" t="s">
        <v>163</v>
      </c>
      <c r="E138" s="233" t="s">
        <v>19</v>
      </c>
      <c r="F138" s="234" t="s">
        <v>166</v>
      </c>
      <c r="G138" s="232"/>
      <c r="H138" s="235">
        <v>2.351</v>
      </c>
      <c r="I138" s="236"/>
      <c r="J138" s="232"/>
      <c r="K138" s="232"/>
      <c r="L138" s="237"/>
      <c r="M138" s="238"/>
      <c r="N138" s="239"/>
      <c r="O138" s="239"/>
      <c r="P138" s="239"/>
      <c r="Q138" s="239"/>
      <c r="R138" s="239"/>
      <c r="S138" s="239"/>
      <c r="T138" s="240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1" t="s">
        <v>163</v>
      </c>
      <c r="AU138" s="241" t="s">
        <v>153</v>
      </c>
      <c r="AV138" s="14" t="s">
        <v>161</v>
      </c>
      <c r="AW138" s="14" t="s">
        <v>33</v>
      </c>
      <c r="AX138" s="14" t="s">
        <v>79</v>
      </c>
      <c r="AY138" s="241" t="s">
        <v>152</v>
      </c>
    </row>
    <row r="139" s="2" customFormat="1" ht="16.5" customHeight="1">
      <c r="A139" s="39"/>
      <c r="B139" s="40"/>
      <c r="C139" s="206" t="s">
        <v>167</v>
      </c>
      <c r="D139" s="206" t="s">
        <v>157</v>
      </c>
      <c r="E139" s="207" t="s">
        <v>203</v>
      </c>
      <c r="F139" s="208" t="s">
        <v>204</v>
      </c>
      <c r="G139" s="209" t="s">
        <v>205</v>
      </c>
      <c r="H139" s="210">
        <v>0.078</v>
      </c>
      <c r="I139" s="211"/>
      <c r="J139" s="212">
        <f>ROUND(I139*H139,2)</f>
        <v>0</v>
      </c>
      <c r="K139" s="208" t="s">
        <v>173</v>
      </c>
      <c r="L139" s="45"/>
      <c r="M139" s="213" t="s">
        <v>19</v>
      </c>
      <c r="N139" s="214" t="s">
        <v>42</v>
      </c>
      <c r="O139" s="85"/>
      <c r="P139" s="215">
        <f>O139*H139</f>
        <v>0</v>
      </c>
      <c r="Q139" s="215">
        <v>1.06277</v>
      </c>
      <c r="R139" s="215">
        <f>Q139*H139</f>
        <v>0.082896059999999994</v>
      </c>
      <c r="S139" s="215">
        <v>0</v>
      </c>
      <c r="T139" s="216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17" t="s">
        <v>161</v>
      </c>
      <c r="AT139" s="217" t="s">
        <v>157</v>
      </c>
      <c r="AU139" s="217" t="s">
        <v>153</v>
      </c>
      <c r="AY139" s="18" t="s">
        <v>152</v>
      </c>
      <c r="BE139" s="218">
        <f>IF(N139="základní",J139,0)</f>
        <v>0</v>
      </c>
      <c r="BF139" s="218">
        <f>IF(N139="snížená",J139,0)</f>
        <v>0</v>
      </c>
      <c r="BG139" s="218">
        <f>IF(N139="zákl. přenesená",J139,0)</f>
        <v>0</v>
      </c>
      <c r="BH139" s="218">
        <f>IF(N139="sníž. přenesená",J139,0)</f>
        <v>0</v>
      </c>
      <c r="BI139" s="218">
        <f>IF(N139="nulová",J139,0)</f>
        <v>0</v>
      </c>
      <c r="BJ139" s="18" t="s">
        <v>79</v>
      </c>
      <c r="BK139" s="218">
        <f>ROUND(I139*H139,2)</f>
        <v>0</v>
      </c>
      <c r="BL139" s="18" t="s">
        <v>161</v>
      </c>
      <c r="BM139" s="217" t="s">
        <v>206</v>
      </c>
    </row>
    <row r="140" s="2" customFormat="1">
      <c r="A140" s="39"/>
      <c r="B140" s="40"/>
      <c r="C140" s="41"/>
      <c r="D140" s="242" t="s">
        <v>175</v>
      </c>
      <c r="E140" s="41"/>
      <c r="F140" s="243" t="s">
        <v>207</v>
      </c>
      <c r="G140" s="41"/>
      <c r="H140" s="41"/>
      <c r="I140" s="244"/>
      <c r="J140" s="41"/>
      <c r="K140" s="41"/>
      <c r="L140" s="45"/>
      <c r="M140" s="245"/>
      <c r="N140" s="246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175</v>
      </c>
      <c r="AU140" s="18" t="s">
        <v>153</v>
      </c>
    </row>
    <row r="141" s="13" customFormat="1">
      <c r="A141" s="13"/>
      <c r="B141" s="219"/>
      <c r="C141" s="220"/>
      <c r="D141" s="221" t="s">
        <v>163</v>
      </c>
      <c r="E141" s="222" t="s">
        <v>19</v>
      </c>
      <c r="F141" s="223" t="s">
        <v>208</v>
      </c>
      <c r="G141" s="220"/>
      <c r="H141" s="224">
        <v>0.078</v>
      </c>
      <c r="I141" s="225"/>
      <c r="J141" s="220"/>
      <c r="K141" s="220"/>
      <c r="L141" s="226"/>
      <c r="M141" s="227"/>
      <c r="N141" s="228"/>
      <c r="O141" s="228"/>
      <c r="P141" s="228"/>
      <c r="Q141" s="228"/>
      <c r="R141" s="228"/>
      <c r="S141" s="228"/>
      <c r="T141" s="229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0" t="s">
        <v>163</v>
      </c>
      <c r="AU141" s="230" t="s">
        <v>153</v>
      </c>
      <c r="AV141" s="13" t="s">
        <v>81</v>
      </c>
      <c r="AW141" s="13" t="s">
        <v>33</v>
      </c>
      <c r="AX141" s="13" t="s">
        <v>71</v>
      </c>
      <c r="AY141" s="230" t="s">
        <v>152</v>
      </c>
    </row>
    <row r="142" s="14" customFormat="1">
      <c r="A142" s="14"/>
      <c r="B142" s="231"/>
      <c r="C142" s="232"/>
      <c r="D142" s="221" t="s">
        <v>163</v>
      </c>
      <c r="E142" s="233" t="s">
        <v>19</v>
      </c>
      <c r="F142" s="234" t="s">
        <v>166</v>
      </c>
      <c r="G142" s="232"/>
      <c r="H142" s="235">
        <v>0.078</v>
      </c>
      <c r="I142" s="236"/>
      <c r="J142" s="232"/>
      <c r="K142" s="232"/>
      <c r="L142" s="237"/>
      <c r="M142" s="238"/>
      <c r="N142" s="239"/>
      <c r="O142" s="239"/>
      <c r="P142" s="239"/>
      <c r="Q142" s="239"/>
      <c r="R142" s="239"/>
      <c r="S142" s="239"/>
      <c r="T142" s="240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41" t="s">
        <v>163</v>
      </c>
      <c r="AU142" s="241" t="s">
        <v>153</v>
      </c>
      <c r="AV142" s="14" t="s">
        <v>161</v>
      </c>
      <c r="AW142" s="14" t="s">
        <v>33</v>
      </c>
      <c r="AX142" s="14" t="s">
        <v>79</v>
      </c>
      <c r="AY142" s="241" t="s">
        <v>152</v>
      </c>
    </row>
    <row r="143" s="2" customFormat="1" ht="16.5" customHeight="1">
      <c r="A143" s="39"/>
      <c r="B143" s="40"/>
      <c r="C143" s="206" t="s">
        <v>209</v>
      </c>
      <c r="D143" s="206" t="s">
        <v>157</v>
      </c>
      <c r="E143" s="207" t="s">
        <v>210</v>
      </c>
      <c r="F143" s="208" t="s">
        <v>211</v>
      </c>
      <c r="G143" s="209" t="s">
        <v>199</v>
      </c>
      <c r="H143" s="210">
        <v>0.78400000000000003</v>
      </c>
      <c r="I143" s="211"/>
      <c r="J143" s="212">
        <f>ROUND(I143*H143,2)</f>
        <v>0</v>
      </c>
      <c r="K143" s="208" t="s">
        <v>19</v>
      </c>
      <c r="L143" s="45"/>
      <c r="M143" s="213" t="s">
        <v>19</v>
      </c>
      <c r="N143" s="214" t="s">
        <v>42</v>
      </c>
      <c r="O143" s="85"/>
      <c r="P143" s="215">
        <f>O143*H143</f>
        <v>0</v>
      </c>
      <c r="Q143" s="215">
        <v>0.20250000000000001</v>
      </c>
      <c r="R143" s="215">
        <f>Q143*H143</f>
        <v>0.15876000000000001</v>
      </c>
      <c r="S143" s="215">
        <v>0</v>
      </c>
      <c r="T143" s="216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17" t="s">
        <v>161</v>
      </c>
      <c r="AT143" s="217" t="s">
        <v>157</v>
      </c>
      <c r="AU143" s="217" t="s">
        <v>153</v>
      </c>
      <c r="AY143" s="18" t="s">
        <v>152</v>
      </c>
      <c r="BE143" s="218">
        <f>IF(N143="základní",J143,0)</f>
        <v>0</v>
      </c>
      <c r="BF143" s="218">
        <f>IF(N143="snížená",J143,0)</f>
        <v>0</v>
      </c>
      <c r="BG143" s="218">
        <f>IF(N143="zákl. přenesená",J143,0)</f>
        <v>0</v>
      </c>
      <c r="BH143" s="218">
        <f>IF(N143="sníž. přenesená",J143,0)</f>
        <v>0</v>
      </c>
      <c r="BI143" s="218">
        <f>IF(N143="nulová",J143,0)</f>
        <v>0</v>
      </c>
      <c r="BJ143" s="18" t="s">
        <v>79</v>
      </c>
      <c r="BK143" s="218">
        <f>ROUND(I143*H143,2)</f>
        <v>0</v>
      </c>
      <c r="BL143" s="18" t="s">
        <v>161</v>
      </c>
      <c r="BM143" s="217" t="s">
        <v>212</v>
      </c>
    </row>
    <row r="144" s="13" customFormat="1">
      <c r="A144" s="13"/>
      <c r="B144" s="219"/>
      <c r="C144" s="220"/>
      <c r="D144" s="221" t="s">
        <v>163</v>
      </c>
      <c r="E144" s="222" t="s">
        <v>19</v>
      </c>
      <c r="F144" s="223" t="s">
        <v>213</v>
      </c>
      <c r="G144" s="220"/>
      <c r="H144" s="224">
        <v>0.78400000000000003</v>
      </c>
      <c r="I144" s="225"/>
      <c r="J144" s="220"/>
      <c r="K144" s="220"/>
      <c r="L144" s="226"/>
      <c r="M144" s="227"/>
      <c r="N144" s="228"/>
      <c r="O144" s="228"/>
      <c r="P144" s="228"/>
      <c r="Q144" s="228"/>
      <c r="R144" s="228"/>
      <c r="S144" s="228"/>
      <c r="T144" s="22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0" t="s">
        <v>163</v>
      </c>
      <c r="AU144" s="230" t="s">
        <v>153</v>
      </c>
      <c r="AV144" s="13" t="s">
        <v>81</v>
      </c>
      <c r="AW144" s="13" t="s">
        <v>33</v>
      </c>
      <c r="AX144" s="13" t="s">
        <v>71</v>
      </c>
      <c r="AY144" s="230" t="s">
        <v>152</v>
      </c>
    </row>
    <row r="145" s="14" customFormat="1">
      <c r="A145" s="14"/>
      <c r="B145" s="231"/>
      <c r="C145" s="232"/>
      <c r="D145" s="221" t="s">
        <v>163</v>
      </c>
      <c r="E145" s="233" t="s">
        <v>19</v>
      </c>
      <c r="F145" s="234" t="s">
        <v>166</v>
      </c>
      <c r="G145" s="232"/>
      <c r="H145" s="235">
        <v>0.78400000000000003</v>
      </c>
      <c r="I145" s="236"/>
      <c r="J145" s="232"/>
      <c r="K145" s="232"/>
      <c r="L145" s="237"/>
      <c r="M145" s="238"/>
      <c r="N145" s="239"/>
      <c r="O145" s="239"/>
      <c r="P145" s="239"/>
      <c r="Q145" s="239"/>
      <c r="R145" s="239"/>
      <c r="S145" s="239"/>
      <c r="T145" s="24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41" t="s">
        <v>163</v>
      </c>
      <c r="AU145" s="241" t="s">
        <v>153</v>
      </c>
      <c r="AV145" s="14" t="s">
        <v>161</v>
      </c>
      <c r="AW145" s="14" t="s">
        <v>33</v>
      </c>
      <c r="AX145" s="14" t="s">
        <v>79</v>
      </c>
      <c r="AY145" s="241" t="s">
        <v>152</v>
      </c>
    </row>
    <row r="146" s="12" customFormat="1" ht="22.8" customHeight="1">
      <c r="A146" s="12"/>
      <c r="B146" s="190"/>
      <c r="C146" s="191"/>
      <c r="D146" s="192" t="s">
        <v>70</v>
      </c>
      <c r="E146" s="204" t="s">
        <v>214</v>
      </c>
      <c r="F146" s="204" t="s">
        <v>215</v>
      </c>
      <c r="G146" s="191"/>
      <c r="H146" s="191"/>
      <c r="I146" s="194"/>
      <c r="J146" s="205">
        <f>BK146</f>
        <v>0</v>
      </c>
      <c r="K146" s="191"/>
      <c r="L146" s="196"/>
      <c r="M146" s="197"/>
      <c r="N146" s="198"/>
      <c r="O146" s="198"/>
      <c r="P146" s="199">
        <f>P147+P152+P157</f>
        <v>0</v>
      </c>
      <c r="Q146" s="198"/>
      <c r="R146" s="199">
        <f>R147+R152+R157</f>
        <v>0.0097949999999999999</v>
      </c>
      <c r="S146" s="198"/>
      <c r="T146" s="200">
        <f>T147+T152+T157</f>
        <v>9.206232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01" t="s">
        <v>79</v>
      </c>
      <c r="AT146" s="202" t="s">
        <v>70</v>
      </c>
      <c r="AU146" s="202" t="s">
        <v>79</v>
      </c>
      <c r="AY146" s="201" t="s">
        <v>152</v>
      </c>
      <c r="BK146" s="203">
        <f>BK147+BK152+BK157</f>
        <v>0</v>
      </c>
    </row>
    <row r="147" s="12" customFormat="1" ht="20.88" customHeight="1">
      <c r="A147" s="12"/>
      <c r="B147" s="190"/>
      <c r="C147" s="191"/>
      <c r="D147" s="192" t="s">
        <v>70</v>
      </c>
      <c r="E147" s="204" t="s">
        <v>216</v>
      </c>
      <c r="F147" s="204" t="s">
        <v>217</v>
      </c>
      <c r="G147" s="191"/>
      <c r="H147" s="191"/>
      <c r="I147" s="194"/>
      <c r="J147" s="205">
        <f>BK147</f>
        <v>0</v>
      </c>
      <c r="K147" s="191"/>
      <c r="L147" s="196"/>
      <c r="M147" s="197"/>
      <c r="N147" s="198"/>
      <c r="O147" s="198"/>
      <c r="P147" s="199">
        <f>SUM(P148:P151)</f>
        <v>0</v>
      </c>
      <c r="Q147" s="198"/>
      <c r="R147" s="199">
        <f>SUM(R148:R151)</f>
        <v>0.0082278000000000004</v>
      </c>
      <c r="S147" s="198"/>
      <c r="T147" s="200">
        <f>SUM(T148:T151)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01" t="s">
        <v>79</v>
      </c>
      <c r="AT147" s="202" t="s">
        <v>70</v>
      </c>
      <c r="AU147" s="202" t="s">
        <v>81</v>
      </c>
      <c r="AY147" s="201" t="s">
        <v>152</v>
      </c>
      <c r="BK147" s="203">
        <f>SUM(BK148:BK151)</f>
        <v>0</v>
      </c>
    </row>
    <row r="148" s="2" customFormat="1" ht="24.15" customHeight="1">
      <c r="A148" s="39"/>
      <c r="B148" s="40"/>
      <c r="C148" s="206" t="s">
        <v>218</v>
      </c>
      <c r="D148" s="206" t="s">
        <v>157</v>
      </c>
      <c r="E148" s="207" t="s">
        <v>219</v>
      </c>
      <c r="F148" s="208" t="s">
        <v>220</v>
      </c>
      <c r="G148" s="209" t="s">
        <v>160</v>
      </c>
      <c r="H148" s="210">
        <v>39.18</v>
      </c>
      <c r="I148" s="211"/>
      <c r="J148" s="212">
        <f>ROUND(I148*H148,2)</f>
        <v>0</v>
      </c>
      <c r="K148" s="208" t="s">
        <v>173</v>
      </c>
      <c r="L148" s="45"/>
      <c r="M148" s="213" t="s">
        <v>19</v>
      </c>
      <c r="N148" s="214" t="s">
        <v>42</v>
      </c>
      <c r="O148" s="85"/>
      <c r="P148" s="215">
        <f>O148*H148</f>
        <v>0</v>
      </c>
      <c r="Q148" s="215">
        <v>0.00021000000000000001</v>
      </c>
      <c r="R148" s="215">
        <f>Q148*H148</f>
        <v>0.0082278000000000004</v>
      </c>
      <c r="S148" s="215">
        <v>0</v>
      </c>
      <c r="T148" s="216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17" t="s">
        <v>161</v>
      </c>
      <c r="AT148" s="217" t="s">
        <v>157</v>
      </c>
      <c r="AU148" s="217" t="s">
        <v>153</v>
      </c>
      <c r="AY148" s="18" t="s">
        <v>152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8" t="s">
        <v>79</v>
      </c>
      <c r="BK148" s="218">
        <f>ROUND(I148*H148,2)</f>
        <v>0</v>
      </c>
      <c r="BL148" s="18" t="s">
        <v>161</v>
      </c>
      <c r="BM148" s="217" t="s">
        <v>221</v>
      </c>
    </row>
    <row r="149" s="2" customFormat="1">
      <c r="A149" s="39"/>
      <c r="B149" s="40"/>
      <c r="C149" s="41"/>
      <c r="D149" s="242" t="s">
        <v>175</v>
      </c>
      <c r="E149" s="41"/>
      <c r="F149" s="243" t="s">
        <v>222</v>
      </c>
      <c r="G149" s="41"/>
      <c r="H149" s="41"/>
      <c r="I149" s="244"/>
      <c r="J149" s="41"/>
      <c r="K149" s="41"/>
      <c r="L149" s="45"/>
      <c r="M149" s="245"/>
      <c r="N149" s="246"/>
      <c r="O149" s="85"/>
      <c r="P149" s="85"/>
      <c r="Q149" s="85"/>
      <c r="R149" s="85"/>
      <c r="S149" s="85"/>
      <c r="T149" s="86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175</v>
      </c>
      <c r="AU149" s="18" t="s">
        <v>153</v>
      </c>
    </row>
    <row r="150" s="13" customFormat="1">
      <c r="A150" s="13"/>
      <c r="B150" s="219"/>
      <c r="C150" s="220"/>
      <c r="D150" s="221" t="s">
        <v>163</v>
      </c>
      <c r="E150" s="222" t="s">
        <v>19</v>
      </c>
      <c r="F150" s="223" t="s">
        <v>101</v>
      </c>
      <c r="G150" s="220"/>
      <c r="H150" s="224">
        <v>39.18</v>
      </c>
      <c r="I150" s="225"/>
      <c r="J150" s="220"/>
      <c r="K150" s="220"/>
      <c r="L150" s="226"/>
      <c r="M150" s="227"/>
      <c r="N150" s="228"/>
      <c r="O150" s="228"/>
      <c r="P150" s="228"/>
      <c r="Q150" s="228"/>
      <c r="R150" s="228"/>
      <c r="S150" s="228"/>
      <c r="T150" s="229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0" t="s">
        <v>163</v>
      </c>
      <c r="AU150" s="230" t="s">
        <v>153</v>
      </c>
      <c r="AV150" s="13" t="s">
        <v>81</v>
      </c>
      <c r="AW150" s="13" t="s">
        <v>33</v>
      </c>
      <c r="AX150" s="13" t="s">
        <v>71</v>
      </c>
      <c r="AY150" s="230" t="s">
        <v>152</v>
      </c>
    </row>
    <row r="151" s="14" customFormat="1">
      <c r="A151" s="14"/>
      <c r="B151" s="231"/>
      <c r="C151" s="232"/>
      <c r="D151" s="221" t="s">
        <v>163</v>
      </c>
      <c r="E151" s="233" t="s">
        <v>19</v>
      </c>
      <c r="F151" s="234" t="s">
        <v>166</v>
      </c>
      <c r="G151" s="232"/>
      <c r="H151" s="235">
        <v>39.18</v>
      </c>
      <c r="I151" s="236"/>
      <c r="J151" s="232"/>
      <c r="K151" s="232"/>
      <c r="L151" s="237"/>
      <c r="M151" s="238"/>
      <c r="N151" s="239"/>
      <c r="O151" s="239"/>
      <c r="P151" s="239"/>
      <c r="Q151" s="239"/>
      <c r="R151" s="239"/>
      <c r="S151" s="239"/>
      <c r="T151" s="240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41" t="s">
        <v>163</v>
      </c>
      <c r="AU151" s="241" t="s">
        <v>153</v>
      </c>
      <c r="AV151" s="14" t="s">
        <v>161</v>
      </c>
      <c r="AW151" s="14" t="s">
        <v>33</v>
      </c>
      <c r="AX151" s="14" t="s">
        <v>79</v>
      </c>
      <c r="AY151" s="241" t="s">
        <v>152</v>
      </c>
    </row>
    <row r="152" s="12" customFormat="1" ht="20.88" customHeight="1">
      <c r="A152" s="12"/>
      <c r="B152" s="190"/>
      <c r="C152" s="191"/>
      <c r="D152" s="192" t="s">
        <v>70</v>
      </c>
      <c r="E152" s="204" t="s">
        <v>223</v>
      </c>
      <c r="F152" s="204" t="s">
        <v>224</v>
      </c>
      <c r="G152" s="191"/>
      <c r="H152" s="191"/>
      <c r="I152" s="194"/>
      <c r="J152" s="205">
        <f>BK152</f>
        <v>0</v>
      </c>
      <c r="K152" s="191"/>
      <c r="L152" s="196"/>
      <c r="M152" s="197"/>
      <c r="N152" s="198"/>
      <c r="O152" s="198"/>
      <c r="P152" s="199">
        <f>SUM(P153:P156)</f>
        <v>0</v>
      </c>
      <c r="Q152" s="198"/>
      <c r="R152" s="199">
        <f>SUM(R153:R156)</f>
        <v>0.0015672000000000002</v>
      </c>
      <c r="S152" s="198"/>
      <c r="T152" s="200">
        <f>SUM(T153:T156)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01" t="s">
        <v>79</v>
      </c>
      <c r="AT152" s="202" t="s">
        <v>70</v>
      </c>
      <c r="AU152" s="202" t="s">
        <v>81</v>
      </c>
      <c r="AY152" s="201" t="s">
        <v>152</v>
      </c>
      <c r="BK152" s="203">
        <f>SUM(BK153:BK156)</f>
        <v>0</v>
      </c>
    </row>
    <row r="153" s="2" customFormat="1" ht="24.15" customHeight="1">
      <c r="A153" s="39"/>
      <c r="B153" s="40"/>
      <c r="C153" s="206" t="s">
        <v>214</v>
      </c>
      <c r="D153" s="206" t="s">
        <v>157</v>
      </c>
      <c r="E153" s="207" t="s">
        <v>225</v>
      </c>
      <c r="F153" s="208" t="s">
        <v>226</v>
      </c>
      <c r="G153" s="209" t="s">
        <v>160</v>
      </c>
      <c r="H153" s="210">
        <v>39.18</v>
      </c>
      <c r="I153" s="211"/>
      <c r="J153" s="212">
        <f>ROUND(I153*H153,2)</f>
        <v>0</v>
      </c>
      <c r="K153" s="208" t="s">
        <v>173</v>
      </c>
      <c r="L153" s="45"/>
      <c r="M153" s="213" t="s">
        <v>19</v>
      </c>
      <c r="N153" s="214" t="s">
        <v>42</v>
      </c>
      <c r="O153" s="85"/>
      <c r="P153" s="215">
        <f>O153*H153</f>
        <v>0</v>
      </c>
      <c r="Q153" s="215">
        <v>4.0000000000000003E-05</v>
      </c>
      <c r="R153" s="215">
        <f>Q153*H153</f>
        <v>0.0015672000000000002</v>
      </c>
      <c r="S153" s="215">
        <v>0</v>
      </c>
      <c r="T153" s="216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17" t="s">
        <v>161</v>
      </c>
      <c r="AT153" s="217" t="s">
        <v>157</v>
      </c>
      <c r="AU153" s="217" t="s">
        <v>153</v>
      </c>
      <c r="AY153" s="18" t="s">
        <v>152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8" t="s">
        <v>79</v>
      </c>
      <c r="BK153" s="218">
        <f>ROUND(I153*H153,2)</f>
        <v>0</v>
      </c>
      <c r="BL153" s="18" t="s">
        <v>161</v>
      </c>
      <c r="BM153" s="217" t="s">
        <v>227</v>
      </c>
    </row>
    <row r="154" s="2" customFormat="1">
      <c r="A154" s="39"/>
      <c r="B154" s="40"/>
      <c r="C154" s="41"/>
      <c r="D154" s="242" t="s">
        <v>175</v>
      </c>
      <c r="E154" s="41"/>
      <c r="F154" s="243" t="s">
        <v>228</v>
      </c>
      <c r="G154" s="41"/>
      <c r="H154" s="41"/>
      <c r="I154" s="244"/>
      <c r="J154" s="41"/>
      <c r="K154" s="41"/>
      <c r="L154" s="45"/>
      <c r="M154" s="245"/>
      <c r="N154" s="246"/>
      <c r="O154" s="85"/>
      <c r="P154" s="85"/>
      <c r="Q154" s="85"/>
      <c r="R154" s="85"/>
      <c r="S154" s="85"/>
      <c r="T154" s="8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175</v>
      </c>
      <c r="AU154" s="18" t="s">
        <v>153</v>
      </c>
    </row>
    <row r="155" s="13" customFormat="1">
      <c r="A155" s="13"/>
      <c r="B155" s="219"/>
      <c r="C155" s="220"/>
      <c r="D155" s="221" t="s">
        <v>163</v>
      </c>
      <c r="E155" s="222" t="s">
        <v>19</v>
      </c>
      <c r="F155" s="223" t="s">
        <v>101</v>
      </c>
      <c r="G155" s="220"/>
      <c r="H155" s="224">
        <v>39.18</v>
      </c>
      <c r="I155" s="225"/>
      <c r="J155" s="220"/>
      <c r="K155" s="220"/>
      <c r="L155" s="226"/>
      <c r="M155" s="227"/>
      <c r="N155" s="228"/>
      <c r="O155" s="228"/>
      <c r="P155" s="228"/>
      <c r="Q155" s="228"/>
      <c r="R155" s="228"/>
      <c r="S155" s="228"/>
      <c r="T155" s="229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0" t="s">
        <v>163</v>
      </c>
      <c r="AU155" s="230" t="s">
        <v>153</v>
      </c>
      <c r="AV155" s="13" t="s">
        <v>81</v>
      </c>
      <c r="AW155" s="13" t="s">
        <v>33</v>
      </c>
      <c r="AX155" s="13" t="s">
        <v>71</v>
      </c>
      <c r="AY155" s="230" t="s">
        <v>152</v>
      </c>
    </row>
    <row r="156" s="14" customFormat="1">
      <c r="A156" s="14"/>
      <c r="B156" s="231"/>
      <c r="C156" s="232"/>
      <c r="D156" s="221" t="s">
        <v>163</v>
      </c>
      <c r="E156" s="233" t="s">
        <v>19</v>
      </c>
      <c r="F156" s="234" t="s">
        <v>166</v>
      </c>
      <c r="G156" s="232"/>
      <c r="H156" s="235">
        <v>39.18</v>
      </c>
      <c r="I156" s="236"/>
      <c r="J156" s="232"/>
      <c r="K156" s="232"/>
      <c r="L156" s="237"/>
      <c r="M156" s="238"/>
      <c r="N156" s="239"/>
      <c r="O156" s="239"/>
      <c r="P156" s="239"/>
      <c r="Q156" s="239"/>
      <c r="R156" s="239"/>
      <c r="S156" s="239"/>
      <c r="T156" s="240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41" t="s">
        <v>163</v>
      </c>
      <c r="AU156" s="241" t="s">
        <v>153</v>
      </c>
      <c r="AV156" s="14" t="s">
        <v>161</v>
      </c>
      <c r="AW156" s="14" t="s">
        <v>33</v>
      </c>
      <c r="AX156" s="14" t="s">
        <v>79</v>
      </c>
      <c r="AY156" s="241" t="s">
        <v>152</v>
      </c>
    </row>
    <row r="157" s="12" customFormat="1" ht="20.88" customHeight="1">
      <c r="A157" s="12"/>
      <c r="B157" s="190"/>
      <c r="C157" s="191"/>
      <c r="D157" s="192" t="s">
        <v>70</v>
      </c>
      <c r="E157" s="204" t="s">
        <v>229</v>
      </c>
      <c r="F157" s="204" t="s">
        <v>230</v>
      </c>
      <c r="G157" s="191"/>
      <c r="H157" s="191"/>
      <c r="I157" s="194"/>
      <c r="J157" s="205">
        <f>BK157</f>
        <v>0</v>
      </c>
      <c r="K157" s="191"/>
      <c r="L157" s="196"/>
      <c r="M157" s="197"/>
      <c r="N157" s="198"/>
      <c r="O157" s="198"/>
      <c r="P157" s="199">
        <f>SUM(P158:P169)</f>
        <v>0</v>
      </c>
      <c r="Q157" s="198"/>
      <c r="R157" s="199">
        <f>SUM(R158:R169)</f>
        <v>0</v>
      </c>
      <c r="S157" s="198"/>
      <c r="T157" s="200">
        <f>SUM(T158:T169)</f>
        <v>9.206232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01" t="s">
        <v>79</v>
      </c>
      <c r="AT157" s="202" t="s">
        <v>70</v>
      </c>
      <c r="AU157" s="202" t="s">
        <v>81</v>
      </c>
      <c r="AY157" s="201" t="s">
        <v>152</v>
      </c>
      <c r="BK157" s="203">
        <f>SUM(BK158:BK169)</f>
        <v>0</v>
      </c>
    </row>
    <row r="158" s="2" customFormat="1" ht="24.15" customHeight="1">
      <c r="A158" s="39"/>
      <c r="B158" s="40"/>
      <c r="C158" s="206" t="s">
        <v>231</v>
      </c>
      <c r="D158" s="206" t="s">
        <v>157</v>
      </c>
      <c r="E158" s="207" t="s">
        <v>232</v>
      </c>
      <c r="F158" s="208" t="s">
        <v>233</v>
      </c>
      <c r="G158" s="209" t="s">
        <v>160</v>
      </c>
      <c r="H158" s="210">
        <v>1.1819999999999999</v>
      </c>
      <c r="I158" s="211"/>
      <c r="J158" s="212">
        <f>ROUND(I158*H158,2)</f>
        <v>0</v>
      </c>
      <c r="K158" s="208" t="s">
        <v>173</v>
      </c>
      <c r="L158" s="45"/>
      <c r="M158" s="213" t="s">
        <v>19</v>
      </c>
      <c r="N158" s="214" t="s">
        <v>42</v>
      </c>
      <c r="O158" s="85"/>
      <c r="P158" s="215">
        <f>O158*H158</f>
        <v>0</v>
      </c>
      <c r="Q158" s="215">
        <v>0</v>
      </c>
      <c r="R158" s="215">
        <f>Q158*H158</f>
        <v>0</v>
      </c>
      <c r="S158" s="215">
        <v>0.075999999999999998</v>
      </c>
      <c r="T158" s="216">
        <f>S158*H158</f>
        <v>0.089831999999999995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17" t="s">
        <v>161</v>
      </c>
      <c r="AT158" s="217" t="s">
        <v>157</v>
      </c>
      <c r="AU158" s="217" t="s">
        <v>153</v>
      </c>
      <c r="AY158" s="18" t="s">
        <v>152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8" t="s">
        <v>79</v>
      </c>
      <c r="BK158" s="218">
        <f>ROUND(I158*H158,2)</f>
        <v>0</v>
      </c>
      <c r="BL158" s="18" t="s">
        <v>161</v>
      </c>
      <c r="BM158" s="217" t="s">
        <v>234</v>
      </c>
    </row>
    <row r="159" s="2" customFormat="1">
      <c r="A159" s="39"/>
      <c r="B159" s="40"/>
      <c r="C159" s="41"/>
      <c r="D159" s="242" t="s">
        <v>175</v>
      </c>
      <c r="E159" s="41"/>
      <c r="F159" s="243" t="s">
        <v>235</v>
      </c>
      <c r="G159" s="41"/>
      <c r="H159" s="41"/>
      <c r="I159" s="244"/>
      <c r="J159" s="41"/>
      <c r="K159" s="41"/>
      <c r="L159" s="45"/>
      <c r="M159" s="245"/>
      <c r="N159" s="246"/>
      <c r="O159" s="85"/>
      <c r="P159" s="85"/>
      <c r="Q159" s="85"/>
      <c r="R159" s="85"/>
      <c r="S159" s="85"/>
      <c r="T159" s="86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175</v>
      </c>
      <c r="AU159" s="18" t="s">
        <v>153</v>
      </c>
    </row>
    <row r="160" s="13" customFormat="1">
      <c r="A160" s="13"/>
      <c r="B160" s="219"/>
      <c r="C160" s="220"/>
      <c r="D160" s="221" t="s">
        <v>163</v>
      </c>
      <c r="E160" s="222" t="s">
        <v>19</v>
      </c>
      <c r="F160" s="223" t="s">
        <v>164</v>
      </c>
      <c r="G160" s="220"/>
      <c r="H160" s="224">
        <v>1.1819999999999999</v>
      </c>
      <c r="I160" s="225"/>
      <c r="J160" s="220"/>
      <c r="K160" s="220"/>
      <c r="L160" s="226"/>
      <c r="M160" s="227"/>
      <c r="N160" s="228"/>
      <c r="O160" s="228"/>
      <c r="P160" s="228"/>
      <c r="Q160" s="228"/>
      <c r="R160" s="228"/>
      <c r="S160" s="228"/>
      <c r="T160" s="229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0" t="s">
        <v>163</v>
      </c>
      <c r="AU160" s="230" t="s">
        <v>153</v>
      </c>
      <c r="AV160" s="13" t="s">
        <v>81</v>
      </c>
      <c r="AW160" s="13" t="s">
        <v>33</v>
      </c>
      <c r="AX160" s="13" t="s">
        <v>71</v>
      </c>
      <c r="AY160" s="230" t="s">
        <v>152</v>
      </c>
    </row>
    <row r="161" s="14" customFormat="1">
      <c r="A161" s="14"/>
      <c r="B161" s="231"/>
      <c r="C161" s="232"/>
      <c r="D161" s="221" t="s">
        <v>163</v>
      </c>
      <c r="E161" s="233" t="s">
        <v>19</v>
      </c>
      <c r="F161" s="234" t="s">
        <v>166</v>
      </c>
      <c r="G161" s="232"/>
      <c r="H161" s="235">
        <v>1.1819999999999999</v>
      </c>
      <c r="I161" s="236"/>
      <c r="J161" s="232"/>
      <c r="K161" s="232"/>
      <c r="L161" s="237"/>
      <c r="M161" s="238"/>
      <c r="N161" s="239"/>
      <c r="O161" s="239"/>
      <c r="P161" s="239"/>
      <c r="Q161" s="239"/>
      <c r="R161" s="239"/>
      <c r="S161" s="239"/>
      <c r="T161" s="240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41" t="s">
        <v>163</v>
      </c>
      <c r="AU161" s="241" t="s">
        <v>153</v>
      </c>
      <c r="AV161" s="14" t="s">
        <v>161</v>
      </c>
      <c r="AW161" s="14" t="s">
        <v>33</v>
      </c>
      <c r="AX161" s="14" t="s">
        <v>79</v>
      </c>
      <c r="AY161" s="241" t="s">
        <v>152</v>
      </c>
    </row>
    <row r="162" s="2" customFormat="1" ht="24.15" customHeight="1">
      <c r="A162" s="39"/>
      <c r="B162" s="40"/>
      <c r="C162" s="206" t="s">
        <v>236</v>
      </c>
      <c r="D162" s="206" t="s">
        <v>157</v>
      </c>
      <c r="E162" s="207" t="s">
        <v>237</v>
      </c>
      <c r="F162" s="208" t="s">
        <v>238</v>
      </c>
      <c r="G162" s="209" t="s">
        <v>199</v>
      </c>
      <c r="H162" s="210">
        <v>0.27600000000000002</v>
      </c>
      <c r="I162" s="211"/>
      <c r="J162" s="212">
        <f>ROUND(I162*H162,2)</f>
        <v>0</v>
      </c>
      <c r="K162" s="208" t="s">
        <v>173</v>
      </c>
      <c r="L162" s="45"/>
      <c r="M162" s="213" t="s">
        <v>19</v>
      </c>
      <c r="N162" s="214" t="s">
        <v>42</v>
      </c>
      <c r="O162" s="85"/>
      <c r="P162" s="215">
        <f>O162*H162</f>
        <v>0</v>
      </c>
      <c r="Q162" s="215">
        <v>0</v>
      </c>
      <c r="R162" s="215">
        <f>Q162*H162</f>
        <v>0</v>
      </c>
      <c r="S162" s="215">
        <v>1.8</v>
      </c>
      <c r="T162" s="216">
        <f>S162*H162</f>
        <v>0.49680000000000007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17" t="s">
        <v>161</v>
      </c>
      <c r="AT162" s="217" t="s">
        <v>157</v>
      </c>
      <c r="AU162" s="217" t="s">
        <v>153</v>
      </c>
      <c r="AY162" s="18" t="s">
        <v>152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8" t="s">
        <v>79</v>
      </c>
      <c r="BK162" s="218">
        <f>ROUND(I162*H162,2)</f>
        <v>0</v>
      </c>
      <c r="BL162" s="18" t="s">
        <v>161</v>
      </c>
      <c r="BM162" s="217" t="s">
        <v>239</v>
      </c>
    </row>
    <row r="163" s="2" customFormat="1">
      <c r="A163" s="39"/>
      <c r="B163" s="40"/>
      <c r="C163" s="41"/>
      <c r="D163" s="242" t="s">
        <v>175</v>
      </c>
      <c r="E163" s="41"/>
      <c r="F163" s="243" t="s">
        <v>240</v>
      </c>
      <c r="G163" s="41"/>
      <c r="H163" s="41"/>
      <c r="I163" s="244"/>
      <c r="J163" s="41"/>
      <c r="K163" s="41"/>
      <c r="L163" s="45"/>
      <c r="M163" s="245"/>
      <c r="N163" s="246"/>
      <c r="O163" s="85"/>
      <c r="P163" s="85"/>
      <c r="Q163" s="85"/>
      <c r="R163" s="85"/>
      <c r="S163" s="85"/>
      <c r="T163" s="86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175</v>
      </c>
      <c r="AU163" s="18" t="s">
        <v>153</v>
      </c>
    </row>
    <row r="164" s="13" customFormat="1">
      <c r="A164" s="13"/>
      <c r="B164" s="219"/>
      <c r="C164" s="220"/>
      <c r="D164" s="221" t="s">
        <v>163</v>
      </c>
      <c r="E164" s="222" t="s">
        <v>19</v>
      </c>
      <c r="F164" s="223" t="s">
        <v>241</v>
      </c>
      <c r="G164" s="220"/>
      <c r="H164" s="224">
        <v>0.27600000000000002</v>
      </c>
      <c r="I164" s="225"/>
      <c r="J164" s="220"/>
      <c r="K164" s="220"/>
      <c r="L164" s="226"/>
      <c r="M164" s="227"/>
      <c r="N164" s="228"/>
      <c r="O164" s="228"/>
      <c r="P164" s="228"/>
      <c r="Q164" s="228"/>
      <c r="R164" s="228"/>
      <c r="S164" s="228"/>
      <c r="T164" s="229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0" t="s">
        <v>163</v>
      </c>
      <c r="AU164" s="230" t="s">
        <v>153</v>
      </c>
      <c r="AV164" s="13" t="s">
        <v>81</v>
      </c>
      <c r="AW164" s="13" t="s">
        <v>33</v>
      </c>
      <c r="AX164" s="13" t="s">
        <v>71</v>
      </c>
      <c r="AY164" s="230" t="s">
        <v>152</v>
      </c>
    </row>
    <row r="165" s="14" customFormat="1">
      <c r="A165" s="14"/>
      <c r="B165" s="231"/>
      <c r="C165" s="232"/>
      <c r="D165" s="221" t="s">
        <v>163</v>
      </c>
      <c r="E165" s="233" t="s">
        <v>19</v>
      </c>
      <c r="F165" s="234" t="s">
        <v>166</v>
      </c>
      <c r="G165" s="232"/>
      <c r="H165" s="235">
        <v>0.27600000000000002</v>
      </c>
      <c r="I165" s="236"/>
      <c r="J165" s="232"/>
      <c r="K165" s="232"/>
      <c r="L165" s="237"/>
      <c r="M165" s="238"/>
      <c r="N165" s="239"/>
      <c r="O165" s="239"/>
      <c r="P165" s="239"/>
      <c r="Q165" s="239"/>
      <c r="R165" s="239"/>
      <c r="S165" s="239"/>
      <c r="T165" s="240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1" t="s">
        <v>163</v>
      </c>
      <c r="AU165" s="241" t="s">
        <v>153</v>
      </c>
      <c r="AV165" s="14" t="s">
        <v>161</v>
      </c>
      <c r="AW165" s="14" t="s">
        <v>33</v>
      </c>
      <c r="AX165" s="14" t="s">
        <v>79</v>
      </c>
      <c r="AY165" s="241" t="s">
        <v>152</v>
      </c>
    </row>
    <row r="166" s="2" customFormat="1" ht="16.5" customHeight="1">
      <c r="A166" s="39"/>
      <c r="B166" s="40"/>
      <c r="C166" s="206" t="s">
        <v>242</v>
      </c>
      <c r="D166" s="206" t="s">
        <v>157</v>
      </c>
      <c r="E166" s="207" t="s">
        <v>243</v>
      </c>
      <c r="F166" s="208" t="s">
        <v>244</v>
      </c>
      <c r="G166" s="209" t="s">
        <v>199</v>
      </c>
      <c r="H166" s="210">
        <v>3.9180000000000001</v>
      </c>
      <c r="I166" s="211"/>
      <c r="J166" s="212">
        <f>ROUND(I166*H166,2)</f>
        <v>0</v>
      </c>
      <c r="K166" s="208" t="s">
        <v>173</v>
      </c>
      <c r="L166" s="45"/>
      <c r="M166" s="213" t="s">
        <v>19</v>
      </c>
      <c r="N166" s="214" t="s">
        <v>42</v>
      </c>
      <c r="O166" s="85"/>
      <c r="P166" s="215">
        <f>O166*H166</f>
        <v>0</v>
      </c>
      <c r="Q166" s="215">
        <v>0</v>
      </c>
      <c r="R166" s="215">
        <f>Q166*H166</f>
        <v>0</v>
      </c>
      <c r="S166" s="215">
        <v>2.2000000000000002</v>
      </c>
      <c r="T166" s="216">
        <f>S166*H166</f>
        <v>8.6196000000000002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17" t="s">
        <v>161</v>
      </c>
      <c r="AT166" s="217" t="s">
        <v>157</v>
      </c>
      <c r="AU166" s="217" t="s">
        <v>153</v>
      </c>
      <c r="AY166" s="18" t="s">
        <v>152</v>
      </c>
      <c r="BE166" s="218">
        <f>IF(N166="základní",J166,0)</f>
        <v>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8" t="s">
        <v>79</v>
      </c>
      <c r="BK166" s="218">
        <f>ROUND(I166*H166,2)</f>
        <v>0</v>
      </c>
      <c r="BL166" s="18" t="s">
        <v>161</v>
      </c>
      <c r="BM166" s="217" t="s">
        <v>245</v>
      </c>
    </row>
    <row r="167" s="2" customFormat="1">
      <c r="A167" s="39"/>
      <c r="B167" s="40"/>
      <c r="C167" s="41"/>
      <c r="D167" s="242" t="s">
        <v>175</v>
      </c>
      <c r="E167" s="41"/>
      <c r="F167" s="243" t="s">
        <v>246</v>
      </c>
      <c r="G167" s="41"/>
      <c r="H167" s="41"/>
      <c r="I167" s="244"/>
      <c r="J167" s="41"/>
      <c r="K167" s="41"/>
      <c r="L167" s="45"/>
      <c r="M167" s="245"/>
      <c r="N167" s="246"/>
      <c r="O167" s="85"/>
      <c r="P167" s="85"/>
      <c r="Q167" s="85"/>
      <c r="R167" s="85"/>
      <c r="S167" s="85"/>
      <c r="T167" s="86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175</v>
      </c>
      <c r="AU167" s="18" t="s">
        <v>153</v>
      </c>
    </row>
    <row r="168" s="13" customFormat="1">
      <c r="A168" s="13"/>
      <c r="B168" s="219"/>
      <c r="C168" s="220"/>
      <c r="D168" s="221" t="s">
        <v>163</v>
      </c>
      <c r="E168" s="222" t="s">
        <v>19</v>
      </c>
      <c r="F168" s="223" t="s">
        <v>247</v>
      </c>
      <c r="G168" s="220"/>
      <c r="H168" s="224">
        <v>3.9180000000000001</v>
      </c>
      <c r="I168" s="225"/>
      <c r="J168" s="220"/>
      <c r="K168" s="220"/>
      <c r="L168" s="226"/>
      <c r="M168" s="227"/>
      <c r="N168" s="228"/>
      <c r="O168" s="228"/>
      <c r="P168" s="228"/>
      <c r="Q168" s="228"/>
      <c r="R168" s="228"/>
      <c r="S168" s="228"/>
      <c r="T168" s="229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0" t="s">
        <v>163</v>
      </c>
      <c r="AU168" s="230" t="s">
        <v>153</v>
      </c>
      <c r="AV168" s="13" t="s">
        <v>81</v>
      </c>
      <c r="AW168" s="13" t="s">
        <v>33</v>
      </c>
      <c r="AX168" s="13" t="s">
        <v>71</v>
      </c>
      <c r="AY168" s="230" t="s">
        <v>152</v>
      </c>
    </row>
    <row r="169" s="14" customFormat="1">
      <c r="A169" s="14"/>
      <c r="B169" s="231"/>
      <c r="C169" s="232"/>
      <c r="D169" s="221" t="s">
        <v>163</v>
      </c>
      <c r="E169" s="233" t="s">
        <v>19</v>
      </c>
      <c r="F169" s="234" t="s">
        <v>166</v>
      </c>
      <c r="G169" s="232"/>
      <c r="H169" s="235">
        <v>3.9180000000000001</v>
      </c>
      <c r="I169" s="236"/>
      <c r="J169" s="232"/>
      <c r="K169" s="232"/>
      <c r="L169" s="237"/>
      <c r="M169" s="238"/>
      <c r="N169" s="239"/>
      <c r="O169" s="239"/>
      <c r="P169" s="239"/>
      <c r="Q169" s="239"/>
      <c r="R169" s="239"/>
      <c r="S169" s="239"/>
      <c r="T169" s="240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41" t="s">
        <v>163</v>
      </c>
      <c r="AU169" s="241" t="s">
        <v>153</v>
      </c>
      <c r="AV169" s="14" t="s">
        <v>161</v>
      </c>
      <c r="AW169" s="14" t="s">
        <v>33</v>
      </c>
      <c r="AX169" s="14" t="s">
        <v>79</v>
      </c>
      <c r="AY169" s="241" t="s">
        <v>152</v>
      </c>
    </row>
    <row r="170" s="12" customFormat="1" ht="22.8" customHeight="1">
      <c r="A170" s="12"/>
      <c r="B170" s="190"/>
      <c r="C170" s="191"/>
      <c r="D170" s="192" t="s">
        <v>70</v>
      </c>
      <c r="E170" s="204" t="s">
        <v>248</v>
      </c>
      <c r="F170" s="204" t="s">
        <v>249</v>
      </c>
      <c r="G170" s="191"/>
      <c r="H170" s="191"/>
      <c r="I170" s="194"/>
      <c r="J170" s="205">
        <f>BK170</f>
        <v>0</v>
      </c>
      <c r="K170" s="191"/>
      <c r="L170" s="196"/>
      <c r="M170" s="197"/>
      <c r="N170" s="198"/>
      <c r="O170" s="198"/>
      <c r="P170" s="199">
        <f>SUM(P171:P183)</f>
        <v>0</v>
      </c>
      <c r="Q170" s="198"/>
      <c r="R170" s="199">
        <f>SUM(R171:R183)</f>
        <v>0</v>
      </c>
      <c r="S170" s="198"/>
      <c r="T170" s="200">
        <f>SUM(T171:T183)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01" t="s">
        <v>79</v>
      </c>
      <c r="AT170" s="202" t="s">
        <v>70</v>
      </c>
      <c r="AU170" s="202" t="s">
        <v>79</v>
      </c>
      <c r="AY170" s="201" t="s">
        <v>152</v>
      </c>
      <c r="BK170" s="203">
        <f>SUM(BK171:BK183)</f>
        <v>0</v>
      </c>
    </row>
    <row r="171" s="2" customFormat="1" ht="24.15" customHeight="1">
      <c r="A171" s="39"/>
      <c r="B171" s="40"/>
      <c r="C171" s="206" t="s">
        <v>250</v>
      </c>
      <c r="D171" s="206" t="s">
        <v>157</v>
      </c>
      <c r="E171" s="207" t="s">
        <v>251</v>
      </c>
      <c r="F171" s="208" t="s">
        <v>252</v>
      </c>
      <c r="G171" s="209" t="s">
        <v>205</v>
      </c>
      <c r="H171" s="210">
        <v>9.6679999999999993</v>
      </c>
      <c r="I171" s="211"/>
      <c r="J171" s="212">
        <f>ROUND(I171*H171,2)</f>
        <v>0</v>
      </c>
      <c r="K171" s="208" t="s">
        <v>173</v>
      </c>
      <c r="L171" s="45"/>
      <c r="M171" s="213" t="s">
        <v>19</v>
      </c>
      <c r="N171" s="214" t="s">
        <v>42</v>
      </c>
      <c r="O171" s="85"/>
      <c r="P171" s="215">
        <f>O171*H171</f>
        <v>0</v>
      </c>
      <c r="Q171" s="215">
        <v>0</v>
      </c>
      <c r="R171" s="215">
        <f>Q171*H171</f>
        <v>0</v>
      </c>
      <c r="S171" s="215">
        <v>0</v>
      </c>
      <c r="T171" s="216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17" t="s">
        <v>161</v>
      </c>
      <c r="AT171" s="217" t="s">
        <v>157</v>
      </c>
      <c r="AU171" s="217" t="s">
        <v>81</v>
      </c>
      <c r="AY171" s="18" t="s">
        <v>152</v>
      </c>
      <c r="BE171" s="218">
        <f>IF(N171="základní",J171,0)</f>
        <v>0</v>
      </c>
      <c r="BF171" s="218">
        <f>IF(N171="snížená",J171,0)</f>
        <v>0</v>
      </c>
      <c r="BG171" s="218">
        <f>IF(N171="zákl. přenesená",J171,0)</f>
        <v>0</v>
      </c>
      <c r="BH171" s="218">
        <f>IF(N171="sníž. přenesená",J171,0)</f>
        <v>0</v>
      </c>
      <c r="BI171" s="218">
        <f>IF(N171="nulová",J171,0)</f>
        <v>0</v>
      </c>
      <c r="BJ171" s="18" t="s">
        <v>79</v>
      </c>
      <c r="BK171" s="218">
        <f>ROUND(I171*H171,2)</f>
        <v>0</v>
      </c>
      <c r="BL171" s="18" t="s">
        <v>161</v>
      </c>
      <c r="BM171" s="217" t="s">
        <v>253</v>
      </c>
    </row>
    <row r="172" s="2" customFormat="1">
      <c r="A172" s="39"/>
      <c r="B172" s="40"/>
      <c r="C172" s="41"/>
      <c r="D172" s="242" t="s">
        <v>175</v>
      </c>
      <c r="E172" s="41"/>
      <c r="F172" s="243" t="s">
        <v>254</v>
      </c>
      <c r="G172" s="41"/>
      <c r="H172" s="41"/>
      <c r="I172" s="244"/>
      <c r="J172" s="41"/>
      <c r="K172" s="41"/>
      <c r="L172" s="45"/>
      <c r="M172" s="245"/>
      <c r="N172" s="246"/>
      <c r="O172" s="85"/>
      <c r="P172" s="85"/>
      <c r="Q172" s="85"/>
      <c r="R172" s="85"/>
      <c r="S172" s="85"/>
      <c r="T172" s="86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175</v>
      </c>
      <c r="AU172" s="18" t="s">
        <v>81</v>
      </c>
    </row>
    <row r="173" s="2" customFormat="1" ht="21.75" customHeight="1">
      <c r="A173" s="39"/>
      <c r="B173" s="40"/>
      <c r="C173" s="206" t="s">
        <v>255</v>
      </c>
      <c r="D173" s="206" t="s">
        <v>157</v>
      </c>
      <c r="E173" s="207" t="s">
        <v>256</v>
      </c>
      <c r="F173" s="208" t="s">
        <v>257</v>
      </c>
      <c r="G173" s="209" t="s">
        <v>205</v>
      </c>
      <c r="H173" s="210">
        <v>9.6679999999999993</v>
      </c>
      <c r="I173" s="211"/>
      <c r="J173" s="212">
        <f>ROUND(I173*H173,2)</f>
        <v>0</v>
      </c>
      <c r="K173" s="208" t="s">
        <v>173</v>
      </c>
      <c r="L173" s="45"/>
      <c r="M173" s="213" t="s">
        <v>19</v>
      </c>
      <c r="N173" s="214" t="s">
        <v>42</v>
      </c>
      <c r="O173" s="85"/>
      <c r="P173" s="215">
        <f>O173*H173</f>
        <v>0</v>
      </c>
      <c r="Q173" s="215">
        <v>0</v>
      </c>
      <c r="R173" s="215">
        <f>Q173*H173</f>
        <v>0</v>
      </c>
      <c r="S173" s="215">
        <v>0</v>
      </c>
      <c r="T173" s="216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17" t="s">
        <v>161</v>
      </c>
      <c r="AT173" s="217" t="s">
        <v>157</v>
      </c>
      <c r="AU173" s="217" t="s">
        <v>81</v>
      </c>
      <c r="AY173" s="18" t="s">
        <v>152</v>
      </c>
      <c r="BE173" s="218">
        <f>IF(N173="základní",J173,0)</f>
        <v>0</v>
      </c>
      <c r="BF173" s="218">
        <f>IF(N173="snížená",J173,0)</f>
        <v>0</v>
      </c>
      <c r="BG173" s="218">
        <f>IF(N173="zákl. přenesená",J173,0)</f>
        <v>0</v>
      </c>
      <c r="BH173" s="218">
        <f>IF(N173="sníž. přenesená",J173,0)</f>
        <v>0</v>
      </c>
      <c r="BI173" s="218">
        <f>IF(N173="nulová",J173,0)</f>
        <v>0</v>
      </c>
      <c r="BJ173" s="18" t="s">
        <v>79</v>
      </c>
      <c r="BK173" s="218">
        <f>ROUND(I173*H173,2)</f>
        <v>0</v>
      </c>
      <c r="BL173" s="18" t="s">
        <v>161</v>
      </c>
      <c r="BM173" s="217" t="s">
        <v>258</v>
      </c>
    </row>
    <row r="174" s="2" customFormat="1">
      <c r="A174" s="39"/>
      <c r="B174" s="40"/>
      <c r="C174" s="41"/>
      <c r="D174" s="242" t="s">
        <v>175</v>
      </c>
      <c r="E174" s="41"/>
      <c r="F174" s="243" t="s">
        <v>259</v>
      </c>
      <c r="G174" s="41"/>
      <c r="H174" s="41"/>
      <c r="I174" s="244"/>
      <c r="J174" s="41"/>
      <c r="K174" s="41"/>
      <c r="L174" s="45"/>
      <c r="M174" s="245"/>
      <c r="N174" s="246"/>
      <c r="O174" s="85"/>
      <c r="P174" s="85"/>
      <c r="Q174" s="85"/>
      <c r="R174" s="85"/>
      <c r="S174" s="85"/>
      <c r="T174" s="86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175</v>
      </c>
      <c r="AU174" s="18" t="s">
        <v>81</v>
      </c>
    </row>
    <row r="175" s="2" customFormat="1" ht="24.15" customHeight="1">
      <c r="A175" s="39"/>
      <c r="B175" s="40"/>
      <c r="C175" s="206" t="s">
        <v>8</v>
      </c>
      <c r="D175" s="206" t="s">
        <v>157</v>
      </c>
      <c r="E175" s="207" t="s">
        <v>260</v>
      </c>
      <c r="F175" s="208" t="s">
        <v>261</v>
      </c>
      <c r="G175" s="209" t="s">
        <v>205</v>
      </c>
      <c r="H175" s="210">
        <v>96.680000000000007</v>
      </c>
      <c r="I175" s="211"/>
      <c r="J175" s="212">
        <f>ROUND(I175*H175,2)</f>
        <v>0</v>
      </c>
      <c r="K175" s="208" t="s">
        <v>173</v>
      </c>
      <c r="L175" s="45"/>
      <c r="M175" s="213" t="s">
        <v>19</v>
      </c>
      <c r="N175" s="214" t="s">
        <v>42</v>
      </c>
      <c r="O175" s="85"/>
      <c r="P175" s="215">
        <f>O175*H175</f>
        <v>0</v>
      </c>
      <c r="Q175" s="215">
        <v>0</v>
      </c>
      <c r="R175" s="215">
        <f>Q175*H175</f>
        <v>0</v>
      </c>
      <c r="S175" s="215">
        <v>0</v>
      </c>
      <c r="T175" s="216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17" t="s">
        <v>161</v>
      </c>
      <c r="AT175" s="217" t="s">
        <v>157</v>
      </c>
      <c r="AU175" s="217" t="s">
        <v>81</v>
      </c>
      <c r="AY175" s="18" t="s">
        <v>152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8" t="s">
        <v>79</v>
      </c>
      <c r="BK175" s="218">
        <f>ROUND(I175*H175,2)</f>
        <v>0</v>
      </c>
      <c r="BL175" s="18" t="s">
        <v>161</v>
      </c>
      <c r="BM175" s="217" t="s">
        <v>262</v>
      </c>
    </row>
    <row r="176" s="2" customFormat="1">
      <c r="A176" s="39"/>
      <c r="B176" s="40"/>
      <c r="C176" s="41"/>
      <c r="D176" s="242" t="s">
        <v>175</v>
      </c>
      <c r="E176" s="41"/>
      <c r="F176" s="243" t="s">
        <v>263</v>
      </c>
      <c r="G176" s="41"/>
      <c r="H176" s="41"/>
      <c r="I176" s="244"/>
      <c r="J176" s="41"/>
      <c r="K176" s="41"/>
      <c r="L176" s="45"/>
      <c r="M176" s="245"/>
      <c r="N176" s="246"/>
      <c r="O176" s="85"/>
      <c r="P176" s="85"/>
      <c r="Q176" s="85"/>
      <c r="R176" s="85"/>
      <c r="S176" s="85"/>
      <c r="T176" s="86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175</v>
      </c>
      <c r="AU176" s="18" t="s">
        <v>81</v>
      </c>
    </row>
    <row r="177" s="13" customFormat="1">
      <c r="A177" s="13"/>
      <c r="B177" s="219"/>
      <c r="C177" s="220"/>
      <c r="D177" s="221" t="s">
        <v>163</v>
      </c>
      <c r="E177" s="220"/>
      <c r="F177" s="223" t="s">
        <v>264</v>
      </c>
      <c r="G177" s="220"/>
      <c r="H177" s="224">
        <v>96.680000000000007</v>
      </c>
      <c r="I177" s="225"/>
      <c r="J177" s="220"/>
      <c r="K177" s="220"/>
      <c r="L177" s="226"/>
      <c r="M177" s="227"/>
      <c r="N177" s="228"/>
      <c r="O177" s="228"/>
      <c r="P177" s="228"/>
      <c r="Q177" s="228"/>
      <c r="R177" s="228"/>
      <c r="S177" s="228"/>
      <c r="T177" s="22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0" t="s">
        <v>163</v>
      </c>
      <c r="AU177" s="230" t="s">
        <v>81</v>
      </c>
      <c r="AV177" s="13" t="s">
        <v>81</v>
      </c>
      <c r="AW177" s="13" t="s">
        <v>4</v>
      </c>
      <c r="AX177" s="13" t="s">
        <v>79</v>
      </c>
      <c r="AY177" s="230" t="s">
        <v>152</v>
      </c>
    </row>
    <row r="178" s="2" customFormat="1" ht="24.15" customHeight="1">
      <c r="A178" s="39"/>
      <c r="B178" s="40"/>
      <c r="C178" s="206" t="s">
        <v>265</v>
      </c>
      <c r="D178" s="206" t="s">
        <v>157</v>
      </c>
      <c r="E178" s="207" t="s">
        <v>266</v>
      </c>
      <c r="F178" s="208" t="s">
        <v>267</v>
      </c>
      <c r="G178" s="209" t="s">
        <v>205</v>
      </c>
      <c r="H178" s="210">
        <v>7.9720000000000004</v>
      </c>
      <c r="I178" s="211"/>
      <c r="J178" s="212">
        <f>ROUND(I178*H178,2)</f>
        <v>0</v>
      </c>
      <c r="K178" s="208" t="s">
        <v>173</v>
      </c>
      <c r="L178" s="45"/>
      <c r="M178" s="213" t="s">
        <v>19</v>
      </c>
      <c r="N178" s="214" t="s">
        <v>42</v>
      </c>
      <c r="O178" s="85"/>
      <c r="P178" s="215">
        <f>O178*H178</f>
        <v>0</v>
      </c>
      <c r="Q178" s="215">
        <v>0</v>
      </c>
      <c r="R178" s="215">
        <f>Q178*H178</f>
        <v>0</v>
      </c>
      <c r="S178" s="215">
        <v>0</v>
      </c>
      <c r="T178" s="216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17" t="s">
        <v>161</v>
      </c>
      <c r="AT178" s="217" t="s">
        <v>157</v>
      </c>
      <c r="AU178" s="217" t="s">
        <v>81</v>
      </c>
      <c r="AY178" s="18" t="s">
        <v>152</v>
      </c>
      <c r="BE178" s="218">
        <f>IF(N178="základní",J178,0)</f>
        <v>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8" t="s">
        <v>79</v>
      </c>
      <c r="BK178" s="218">
        <f>ROUND(I178*H178,2)</f>
        <v>0</v>
      </c>
      <c r="BL178" s="18" t="s">
        <v>161</v>
      </c>
      <c r="BM178" s="217" t="s">
        <v>268</v>
      </c>
    </row>
    <row r="179" s="2" customFormat="1">
      <c r="A179" s="39"/>
      <c r="B179" s="40"/>
      <c r="C179" s="41"/>
      <c r="D179" s="242" t="s">
        <v>175</v>
      </c>
      <c r="E179" s="41"/>
      <c r="F179" s="243" t="s">
        <v>269</v>
      </c>
      <c r="G179" s="41"/>
      <c r="H179" s="41"/>
      <c r="I179" s="244"/>
      <c r="J179" s="41"/>
      <c r="K179" s="41"/>
      <c r="L179" s="45"/>
      <c r="M179" s="245"/>
      <c r="N179" s="246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175</v>
      </c>
      <c r="AU179" s="18" t="s">
        <v>81</v>
      </c>
    </row>
    <row r="180" s="2" customFormat="1" ht="24.15" customHeight="1">
      <c r="A180" s="39"/>
      <c r="B180" s="40"/>
      <c r="C180" s="206" t="s">
        <v>270</v>
      </c>
      <c r="D180" s="206" t="s">
        <v>157</v>
      </c>
      <c r="E180" s="207" t="s">
        <v>271</v>
      </c>
      <c r="F180" s="208" t="s">
        <v>272</v>
      </c>
      <c r="G180" s="209" t="s">
        <v>205</v>
      </c>
      <c r="H180" s="210">
        <v>1.242</v>
      </c>
      <c r="I180" s="211"/>
      <c r="J180" s="212">
        <f>ROUND(I180*H180,2)</f>
        <v>0</v>
      </c>
      <c r="K180" s="208" t="s">
        <v>173</v>
      </c>
      <c r="L180" s="45"/>
      <c r="M180" s="213" t="s">
        <v>19</v>
      </c>
      <c r="N180" s="214" t="s">
        <v>42</v>
      </c>
      <c r="O180" s="85"/>
      <c r="P180" s="215">
        <f>O180*H180</f>
        <v>0</v>
      </c>
      <c r="Q180" s="215">
        <v>0</v>
      </c>
      <c r="R180" s="215">
        <f>Q180*H180</f>
        <v>0</v>
      </c>
      <c r="S180" s="215">
        <v>0</v>
      </c>
      <c r="T180" s="216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17" t="s">
        <v>161</v>
      </c>
      <c r="AT180" s="217" t="s">
        <v>157</v>
      </c>
      <c r="AU180" s="217" t="s">
        <v>81</v>
      </c>
      <c r="AY180" s="18" t="s">
        <v>152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8" t="s">
        <v>79</v>
      </c>
      <c r="BK180" s="218">
        <f>ROUND(I180*H180,2)</f>
        <v>0</v>
      </c>
      <c r="BL180" s="18" t="s">
        <v>161</v>
      </c>
      <c r="BM180" s="217" t="s">
        <v>273</v>
      </c>
    </row>
    <row r="181" s="2" customFormat="1">
      <c r="A181" s="39"/>
      <c r="B181" s="40"/>
      <c r="C181" s="41"/>
      <c r="D181" s="242" t="s">
        <v>175</v>
      </c>
      <c r="E181" s="41"/>
      <c r="F181" s="243" t="s">
        <v>274</v>
      </c>
      <c r="G181" s="41"/>
      <c r="H181" s="41"/>
      <c r="I181" s="244"/>
      <c r="J181" s="41"/>
      <c r="K181" s="41"/>
      <c r="L181" s="45"/>
      <c r="M181" s="245"/>
      <c r="N181" s="246"/>
      <c r="O181" s="85"/>
      <c r="P181" s="85"/>
      <c r="Q181" s="85"/>
      <c r="R181" s="85"/>
      <c r="S181" s="85"/>
      <c r="T181" s="86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175</v>
      </c>
      <c r="AU181" s="18" t="s">
        <v>81</v>
      </c>
    </row>
    <row r="182" s="2" customFormat="1" ht="24.15" customHeight="1">
      <c r="A182" s="39"/>
      <c r="B182" s="40"/>
      <c r="C182" s="206" t="s">
        <v>275</v>
      </c>
      <c r="D182" s="206" t="s">
        <v>157</v>
      </c>
      <c r="E182" s="207" t="s">
        <v>276</v>
      </c>
      <c r="F182" s="208" t="s">
        <v>277</v>
      </c>
      <c r="G182" s="209" t="s">
        <v>205</v>
      </c>
      <c r="H182" s="210">
        <v>0.45400000000000001</v>
      </c>
      <c r="I182" s="211"/>
      <c r="J182" s="212">
        <f>ROUND(I182*H182,2)</f>
        <v>0</v>
      </c>
      <c r="K182" s="208" t="s">
        <v>173</v>
      </c>
      <c r="L182" s="45"/>
      <c r="M182" s="213" t="s">
        <v>19</v>
      </c>
      <c r="N182" s="214" t="s">
        <v>42</v>
      </c>
      <c r="O182" s="85"/>
      <c r="P182" s="215">
        <f>O182*H182</f>
        <v>0</v>
      </c>
      <c r="Q182" s="215">
        <v>0</v>
      </c>
      <c r="R182" s="215">
        <f>Q182*H182</f>
        <v>0</v>
      </c>
      <c r="S182" s="215">
        <v>0</v>
      </c>
      <c r="T182" s="216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17" t="s">
        <v>161</v>
      </c>
      <c r="AT182" s="217" t="s">
        <v>157</v>
      </c>
      <c r="AU182" s="217" t="s">
        <v>81</v>
      </c>
      <c r="AY182" s="18" t="s">
        <v>152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8" t="s">
        <v>79</v>
      </c>
      <c r="BK182" s="218">
        <f>ROUND(I182*H182,2)</f>
        <v>0</v>
      </c>
      <c r="BL182" s="18" t="s">
        <v>161</v>
      </c>
      <c r="BM182" s="217" t="s">
        <v>278</v>
      </c>
    </row>
    <row r="183" s="2" customFormat="1">
      <c r="A183" s="39"/>
      <c r="B183" s="40"/>
      <c r="C183" s="41"/>
      <c r="D183" s="242" t="s">
        <v>175</v>
      </c>
      <c r="E183" s="41"/>
      <c r="F183" s="243" t="s">
        <v>279</v>
      </c>
      <c r="G183" s="41"/>
      <c r="H183" s="41"/>
      <c r="I183" s="244"/>
      <c r="J183" s="41"/>
      <c r="K183" s="41"/>
      <c r="L183" s="45"/>
      <c r="M183" s="245"/>
      <c r="N183" s="246"/>
      <c r="O183" s="85"/>
      <c r="P183" s="85"/>
      <c r="Q183" s="85"/>
      <c r="R183" s="85"/>
      <c r="S183" s="85"/>
      <c r="T183" s="86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175</v>
      </c>
      <c r="AU183" s="18" t="s">
        <v>81</v>
      </c>
    </row>
    <row r="184" s="12" customFormat="1" ht="22.8" customHeight="1">
      <c r="A184" s="12"/>
      <c r="B184" s="190"/>
      <c r="C184" s="191"/>
      <c r="D184" s="192" t="s">
        <v>70</v>
      </c>
      <c r="E184" s="204" t="s">
        <v>280</v>
      </c>
      <c r="F184" s="204" t="s">
        <v>281</v>
      </c>
      <c r="G184" s="191"/>
      <c r="H184" s="191"/>
      <c r="I184" s="194"/>
      <c r="J184" s="205">
        <f>BK184</f>
        <v>0</v>
      </c>
      <c r="K184" s="191"/>
      <c r="L184" s="196"/>
      <c r="M184" s="197"/>
      <c r="N184" s="198"/>
      <c r="O184" s="198"/>
      <c r="P184" s="199">
        <f>SUM(P185:P186)</f>
        <v>0</v>
      </c>
      <c r="Q184" s="198"/>
      <c r="R184" s="199">
        <f>SUM(R185:R186)</f>
        <v>0</v>
      </c>
      <c r="S184" s="198"/>
      <c r="T184" s="200">
        <f>SUM(T185:T186)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01" t="s">
        <v>79</v>
      </c>
      <c r="AT184" s="202" t="s">
        <v>70</v>
      </c>
      <c r="AU184" s="202" t="s">
        <v>79</v>
      </c>
      <c r="AY184" s="201" t="s">
        <v>152</v>
      </c>
      <c r="BK184" s="203">
        <f>SUM(BK185:BK186)</f>
        <v>0</v>
      </c>
    </row>
    <row r="185" s="2" customFormat="1" ht="33" customHeight="1">
      <c r="A185" s="39"/>
      <c r="B185" s="40"/>
      <c r="C185" s="206" t="s">
        <v>282</v>
      </c>
      <c r="D185" s="206" t="s">
        <v>157</v>
      </c>
      <c r="E185" s="207" t="s">
        <v>283</v>
      </c>
      <c r="F185" s="208" t="s">
        <v>284</v>
      </c>
      <c r="G185" s="209" t="s">
        <v>205</v>
      </c>
      <c r="H185" s="210">
        <v>7.944</v>
      </c>
      <c r="I185" s="211"/>
      <c r="J185" s="212">
        <f>ROUND(I185*H185,2)</f>
        <v>0</v>
      </c>
      <c r="K185" s="208" t="s">
        <v>173</v>
      </c>
      <c r="L185" s="45"/>
      <c r="M185" s="213" t="s">
        <v>19</v>
      </c>
      <c r="N185" s="214" t="s">
        <v>42</v>
      </c>
      <c r="O185" s="85"/>
      <c r="P185" s="215">
        <f>O185*H185</f>
        <v>0</v>
      </c>
      <c r="Q185" s="215">
        <v>0</v>
      </c>
      <c r="R185" s="215">
        <f>Q185*H185</f>
        <v>0</v>
      </c>
      <c r="S185" s="215">
        <v>0</v>
      </c>
      <c r="T185" s="216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17" t="s">
        <v>161</v>
      </c>
      <c r="AT185" s="217" t="s">
        <v>157</v>
      </c>
      <c r="AU185" s="217" t="s">
        <v>81</v>
      </c>
      <c r="AY185" s="18" t="s">
        <v>152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8" t="s">
        <v>79</v>
      </c>
      <c r="BK185" s="218">
        <f>ROUND(I185*H185,2)</f>
        <v>0</v>
      </c>
      <c r="BL185" s="18" t="s">
        <v>161</v>
      </c>
      <c r="BM185" s="217" t="s">
        <v>285</v>
      </c>
    </row>
    <row r="186" s="2" customFormat="1">
      <c r="A186" s="39"/>
      <c r="B186" s="40"/>
      <c r="C186" s="41"/>
      <c r="D186" s="242" t="s">
        <v>175</v>
      </c>
      <c r="E186" s="41"/>
      <c r="F186" s="243" t="s">
        <v>286</v>
      </c>
      <c r="G186" s="41"/>
      <c r="H186" s="41"/>
      <c r="I186" s="244"/>
      <c r="J186" s="41"/>
      <c r="K186" s="41"/>
      <c r="L186" s="45"/>
      <c r="M186" s="245"/>
      <c r="N186" s="246"/>
      <c r="O186" s="85"/>
      <c r="P186" s="85"/>
      <c r="Q186" s="85"/>
      <c r="R186" s="85"/>
      <c r="S186" s="85"/>
      <c r="T186" s="86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175</v>
      </c>
      <c r="AU186" s="18" t="s">
        <v>81</v>
      </c>
    </row>
    <row r="187" s="12" customFormat="1" ht="25.92" customHeight="1">
      <c r="A187" s="12"/>
      <c r="B187" s="190"/>
      <c r="C187" s="191"/>
      <c r="D187" s="192" t="s">
        <v>70</v>
      </c>
      <c r="E187" s="193" t="s">
        <v>287</v>
      </c>
      <c r="F187" s="193" t="s">
        <v>288</v>
      </c>
      <c r="G187" s="191"/>
      <c r="H187" s="191"/>
      <c r="I187" s="194"/>
      <c r="J187" s="195">
        <f>BK187</f>
        <v>0</v>
      </c>
      <c r="K187" s="191"/>
      <c r="L187" s="196"/>
      <c r="M187" s="197"/>
      <c r="N187" s="198"/>
      <c r="O187" s="198"/>
      <c r="P187" s="199">
        <f>P188+P203+P207+P210+P217+P248+P275+P308</f>
        <v>0</v>
      </c>
      <c r="Q187" s="198"/>
      <c r="R187" s="199">
        <f>R188+R203+R207+R210+R217+R248+R275+R308</f>
        <v>0.84302004999999991</v>
      </c>
      <c r="S187" s="198"/>
      <c r="T187" s="200">
        <f>T188+T203+T207+T210+T217+T248+T275+T308</f>
        <v>0.46225388999999995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01" t="s">
        <v>81</v>
      </c>
      <c r="AT187" s="202" t="s">
        <v>70</v>
      </c>
      <c r="AU187" s="202" t="s">
        <v>71</v>
      </c>
      <c r="AY187" s="201" t="s">
        <v>152</v>
      </c>
      <c r="BK187" s="203">
        <f>BK188+BK203+BK207+BK210+BK217+BK248+BK275+BK308</f>
        <v>0</v>
      </c>
    </row>
    <row r="188" s="12" customFormat="1" ht="22.8" customHeight="1">
      <c r="A188" s="12"/>
      <c r="B188" s="190"/>
      <c r="C188" s="191"/>
      <c r="D188" s="192" t="s">
        <v>70</v>
      </c>
      <c r="E188" s="204" t="s">
        <v>289</v>
      </c>
      <c r="F188" s="204" t="s">
        <v>290</v>
      </c>
      <c r="G188" s="191"/>
      <c r="H188" s="191"/>
      <c r="I188" s="194"/>
      <c r="J188" s="205">
        <f>BK188</f>
        <v>0</v>
      </c>
      <c r="K188" s="191"/>
      <c r="L188" s="196"/>
      <c r="M188" s="197"/>
      <c r="N188" s="198"/>
      <c r="O188" s="198"/>
      <c r="P188" s="199">
        <f>SUM(P189:P202)</f>
        <v>0</v>
      </c>
      <c r="Q188" s="198"/>
      <c r="R188" s="199">
        <f>SUM(R189:R202)</f>
        <v>0.028656239999999999</v>
      </c>
      <c r="S188" s="198"/>
      <c r="T188" s="200">
        <f>SUM(T189:T202)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1" t="s">
        <v>81</v>
      </c>
      <c r="AT188" s="202" t="s">
        <v>70</v>
      </c>
      <c r="AU188" s="202" t="s">
        <v>79</v>
      </c>
      <c r="AY188" s="201" t="s">
        <v>152</v>
      </c>
      <c r="BK188" s="203">
        <f>SUM(BK189:BK202)</f>
        <v>0</v>
      </c>
    </row>
    <row r="189" s="2" customFormat="1" ht="24.15" customHeight="1">
      <c r="A189" s="39"/>
      <c r="B189" s="40"/>
      <c r="C189" s="206" t="s">
        <v>291</v>
      </c>
      <c r="D189" s="206" t="s">
        <v>157</v>
      </c>
      <c r="E189" s="207" t="s">
        <v>292</v>
      </c>
      <c r="F189" s="208" t="s">
        <v>293</v>
      </c>
      <c r="G189" s="209" t="s">
        <v>160</v>
      </c>
      <c r="H189" s="210">
        <v>39.18</v>
      </c>
      <c r="I189" s="211"/>
      <c r="J189" s="212">
        <f>ROUND(I189*H189,2)</f>
        <v>0</v>
      </c>
      <c r="K189" s="208" t="s">
        <v>173</v>
      </c>
      <c r="L189" s="45"/>
      <c r="M189" s="213" t="s">
        <v>19</v>
      </c>
      <c r="N189" s="214" t="s">
        <v>42</v>
      </c>
      <c r="O189" s="85"/>
      <c r="P189" s="215">
        <f>O189*H189</f>
        <v>0</v>
      </c>
      <c r="Q189" s="215">
        <v>0</v>
      </c>
      <c r="R189" s="215">
        <f>Q189*H189</f>
        <v>0</v>
      </c>
      <c r="S189" s="215">
        <v>0</v>
      </c>
      <c r="T189" s="216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17" t="s">
        <v>265</v>
      </c>
      <c r="AT189" s="217" t="s">
        <v>157</v>
      </c>
      <c r="AU189" s="217" t="s">
        <v>81</v>
      </c>
      <c r="AY189" s="18" t="s">
        <v>152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8" t="s">
        <v>79</v>
      </c>
      <c r="BK189" s="218">
        <f>ROUND(I189*H189,2)</f>
        <v>0</v>
      </c>
      <c r="BL189" s="18" t="s">
        <v>265</v>
      </c>
      <c r="BM189" s="217" t="s">
        <v>294</v>
      </c>
    </row>
    <row r="190" s="2" customFormat="1">
      <c r="A190" s="39"/>
      <c r="B190" s="40"/>
      <c r="C190" s="41"/>
      <c r="D190" s="242" t="s">
        <v>175</v>
      </c>
      <c r="E190" s="41"/>
      <c r="F190" s="243" t="s">
        <v>295</v>
      </c>
      <c r="G190" s="41"/>
      <c r="H190" s="41"/>
      <c r="I190" s="244"/>
      <c r="J190" s="41"/>
      <c r="K190" s="41"/>
      <c r="L190" s="45"/>
      <c r="M190" s="245"/>
      <c r="N190" s="246"/>
      <c r="O190" s="85"/>
      <c r="P190" s="85"/>
      <c r="Q190" s="85"/>
      <c r="R190" s="85"/>
      <c r="S190" s="85"/>
      <c r="T190" s="86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175</v>
      </c>
      <c r="AU190" s="18" t="s">
        <v>81</v>
      </c>
    </row>
    <row r="191" s="2" customFormat="1" ht="33" customHeight="1">
      <c r="A191" s="39"/>
      <c r="B191" s="40"/>
      <c r="C191" s="247" t="s">
        <v>7</v>
      </c>
      <c r="D191" s="247" t="s">
        <v>296</v>
      </c>
      <c r="E191" s="248" t="s">
        <v>297</v>
      </c>
      <c r="F191" s="249" t="s">
        <v>298</v>
      </c>
      <c r="G191" s="250" t="s">
        <v>160</v>
      </c>
      <c r="H191" s="251">
        <v>39.963999999999999</v>
      </c>
      <c r="I191" s="252"/>
      <c r="J191" s="253">
        <f>ROUND(I191*H191,2)</f>
        <v>0</v>
      </c>
      <c r="K191" s="249" t="s">
        <v>19</v>
      </c>
      <c r="L191" s="254"/>
      <c r="M191" s="255" t="s">
        <v>19</v>
      </c>
      <c r="N191" s="256" t="s">
        <v>42</v>
      </c>
      <c r="O191" s="85"/>
      <c r="P191" s="215">
        <f>O191*H191</f>
        <v>0</v>
      </c>
      <c r="Q191" s="215">
        <v>0.00025999999999999998</v>
      </c>
      <c r="R191" s="215">
        <f>Q191*H191</f>
        <v>0.01039064</v>
      </c>
      <c r="S191" s="215">
        <v>0</v>
      </c>
      <c r="T191" s="216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17" t="s">
        <v>299</v>
      </c>
      <c r="AT191" s="217" t="s">
        <v>296</v>
      </c>
      <c r="AU191" s="217" t="s">
        <v>81</v>
      </c>
      <c r="AY191" s="18" t="s">
        <v>152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8" t="s">
        <v>79</v>
      </c>
      <c r="BK191" s="218">
        <f>ROUND(I191*H191,2)</f>
        <v>0</v>
      </c>
      <c r="BL191" s="18" t="s">
        <v>265</v>
      </c>
      <c r="BM191" s="217" t="s">
        <v>300</v>
      </c>
    </row>
    <row r="192" s="13" customFormat="1">
      <c r="A192" s="13"/>
      <c r="B192" s="219"/>
      <c r="C192" s="220"/>
      <c r="D192" s="221" t="s">
        <v>163</v>
      </c>
      <c r="E192" s="222" t="s">
        <v>19</v>
      </c>
      <c r="F192" s="223" t="s">
        <v>101</v>
      </c>
      <c r="G192" s="220"/>
      <c r="H192" s="224">
        <v>39.18</v>
      </c>
      <c r="I192" s="225"/>
      <c r="J192" s="220"/>
      <c r="K192" s="220"/>
      <c r="L192" s="226"/>
      <c r="M192" s="227"/>
      <c r="N192" s="228"/>
      <c r="O192" s="228"/>
      <c r="P192" s="228"/>
      <c r="Q192" s="228"/>
      <c r="R192" s="228"/>
      <c r="S192" s="228"/>
      <c r="T192" s="229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0" t="s">
        <v>163</v>
      </c>
      <c r="AU192" s="230" t="s">
        <v>81</v>
      </c>
      <c r="AV192" s="13" t="s">
        <v>81</v>
      </c>
      <c r="AW192" s="13" t="s">
        <v>33</v>
      </c>
      <c r="AX192" s="13" t="s">
        <v>71</v>
      </c>
      <c r="AY192" s="230" t="s">
        <v>152</v>
      </c>
    </row>
    <row r="193" s="14" customFormat="1">
      <c r="A193" s="14"/>
      <c r="B193" s="231"/>
      <c r="C193" s="232"/>
      <c r="D193" s="221" t="s">
        <v>163</v>
      </c>
      <c r="E193" s="233" t="s">
        <v>19</v>
      </c>
      <c r="F193" s="234" t="s">
        <v>166</v>
      </c>
      <c r="G193" s="232"/>
      <c r="H193" s="235">
        <v>39.18</v>
      </c>
      <c r="I193" s="236"/>
      <c r="J193" s="232"/>
      <c r="K193" s="232"/>
      <c r="L193" s="237"/>
      <c r="M193" s="238"/>
      <c r="N193" s="239"/>
      <c r="O193" s="239"/>
      <c r="P193" s="239"/>
      <c r="Q193" s="239"/>
      <c r="R193" s="239"/>
      <c r="S193" s="239"/>
      <c r="T193" s="240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41" t="s">
        <v>163</v>
      </c>
      <c r="AU193" s="241" t="s">
        <v>81</v>
      </c>
      <c r="AV193" s="14" t="s">
        <v>161</v>
      </c>
      <c r="AW193" s="14" t="s">
        <v>33</v>
      </c>
      <c r="AX193" s="14" t="s">
        <v>79</v>
      </c>
      <c r="AY193" s="241" t="s">
        <v>152</v>
      </c>
    </row>
    <row r="194" s="13" customFormat="1">
      <c r="A194" s="13"/>
      <c r="B194" s="219"/>
      <c r="C194" s="220"/>
      <c r="D194" s="221" t="s">
        <v>163</v>
      </c>
      <c r="E194" s="220"/>
      <c r="F194" s="223" t="s">
        <v>301</v>
      </c>
      <c r="G194" s="220"/>
      <c r="H194" s="224">
        <v>39.963999999999999</v>
      </c>
      <c r="I194" s="225"/>
      <c r="J194" s="220"/>
      <c r="K194" s="220"/>
      <c r="L194" s="226"/>
      <c r="M194" s="227"/>
      <c r="N194" s="228"/>
      <c r="O194" s="228"/>
      <c r="P194" s="228"/>
      <c r="Q194" s="228"/>
      <c r="R194" s="228"/>
      <c r="S194" s="228"/>
      <c r="T194" s="229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0" t="s">
        <v>163</v>
      </c>
      <c r="AU194" s="230" t="s">
        <v>81</v>
      </c>
      <c r="AV194" s="13" t="s">
        <v>81</v>
      </c>
      <c r="AW194" s="13" t="s">
        <v>4</v>
      </c>
      <c r="AX194" s="13" t="s">
        <v>79</v>
      </c>
      <c r="AY194" s="230" t="s">
        <v>152</v>
      </c>
    </row>
    <row r="195" s="2" customFormat="1" ht="24.15" customHeight="1">
      <c r="A195" s="39"/>
      <c r="B195" s="40"/>
      <c r="C195" s="206" t="s">
        <v>302</v>
      </c>
      <c r="D195" s="206" t="s">
        <v>157</v>
      </c>
      <c r="E195" s="207" t="s">
        <v>303</v>
      </c>
      <c r="F195" s="208" t="s">
        <v>304</v>
      </c>
      <c r="G195" s="209" t="s">
        <v>160</v>
      </c>
      <c r="H195" s="210">
        <v>39.18</v>
      </c>
      <c r="I195" s="211"/>
      <c r="J195" s="212">
        <f>ROUND(I195*H195,2)</f>
        <v>0</v>
      </c>
      <c r="K195" s="208" t="s">
        <v>173</v>
      </c>
      <c r="L195" s="45"/>
      <c r="M195" s="213" t="s">
        <v>19</v>
      </c>
      <c r="N195" s="214" t="s">
        <v>42</v>
      </c>
      <c r="O195" s="85"/>
      <c r="P195" s="215">
        <f>O195*H195</f>
        <v>0</v>
      </c>
      <c r="Q195" s="215">
        <v>0</v>
      </c>
      <c r="R195" s="215">
        <f>Q195*H195</f>
        <v>0</v>
      </c>
      <c r="S195" s="215">
        <v>0</v>
      </c>
      <c r="T195" s="216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17" t="s">
        <v>265</v>
      </c>
      <c r="AT195" s="217" t="s">
        <v>157</v>
      </c>
      <c r="AU195" s="217" t="s">
        <v>81</v>
      </c>
      <c r="AY195" s="18" t="s">
        <v>152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8" t="s">
        <v>79</v>
      </c>
      <c r="BK195" s="218">
        <f>ROUND(I195*H195,2)</f>
        <v>0</v>
      </c>
      <c r="BL195" s="18" t="s">
        <v>265</v>
      </c>
      <c r="BM195" s="217" t="s">
        <v>305</v>
      </c>
    </row>
    <row r="196" s="2" customFormat="1">
      <c r="A196" s="39"/>
      <c r="B196" s="40"/>
      <c r="C196" s="41"/>
      <c r="D196" s="242" t="s">
        <v>175</v>
      </c>
      <c r="E196" s="41"/>
      <c r="F196" s="243" t="s">
        <v>306</v>
      </c>
      <c r="G196" s="41"/>
      <c r="H196" s="41"/>
      <c r="I196" s="244"/>
      <c r="J196" s="41"/>
      <c r="K196" s="41"/>
      <c r="L196" s="45"/>
      <c r="M196" s="245"/>
      <c r="N196" s="246"/>
      <c r="O196" s="85"/>
      <c r="P196" s="85"/>
      <c r="Q196" s="85"/>
      <c r="R196" s="85"/>
      <c r="S196" s="85"/>
      <c r="T196" s="86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175</v>
      </c>
      <c r="AU196" s="18" t="s">
        <v>81</v>
      </c>
    </row>
    <row r="197" s="2" customFormat="1" ht="16.5" customHeight="1">
      <c r="A197" s="39"/>
      <c r="B197" s="40"/>
      <c r="C197" s="247" t="s">
        <v>307</v>
      </c>
      <c r="D197" s="247" t="s">
        <v>296</v>
      </c>
      <c r="E197" s="248" t="s">
        <v>308</v>
      </c>
      <c r="F197" s="249" t="s">
        <v>309</v>
      </c>
      <c r="G197" s="250" t="s">
        <v>160</v>
      </c>
      <c r="H197" s="251">
        <v>45.664000000000001</v>
      </c>
      <c r="I197" s="252"/>
      <c r="J197" s="253">
        <f>ROUND(I197*H197,2)</f>
        <v>0</v>
      </c>
      <c r="K197" s="249" t="s">
        <v>173</v>
      </c>
      <c r="L197" s="254"/>
      <c r="M197" s="255" t="s">
        <v>19</v>
      </c>
      <c r="N197" s="256" t="s">
        <v>42</v>
      </c>
      <c r="O197" s="85"/>
      <c r="P197" s="215">
        <f>O197*H197</f>
        <v>0</v>
      </c>
      <c r="Q197" s="215">
        <v>0.00040000000000000002</v>
      </c>
      <c r="R197" s="215">
        <f>Q197*H197</f>
        <v>0.0182656</v>
      </c>
      <c r="S197" s="215">
        <v>0</v>
      </c>
      <c r="T197" s="216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17" t="s">
        <v>299</v>
      </c>
      <c r="AT197" s="217" t="s">
        <v>296</v>
      </c>
      <c r="AU197" s="217" t="s">
        <v>81</v>
      </c>
      <c r="AY197" s="18" t="s">
        <v>152</v>
      </c>
      <c r="BE197" s="218">
        <f>IF(N197="základní",J197,0)</f>
        <v>0</v>
      </c>
      <c r="BF197" s="218">
        <f>IF(N197="snížená",J197,0)</f>
        <v>0</v>
      </c>
      <c r="BG197" s="218">
        <f>IF(N197="zákl. přenesená",J197,0)</f>
        <v>0</v>
      </c>
      <c r="BH197" s="218">
        <f>IF(N197="sníž. přenesená",J197,0)</f>
        <v>0</v>
      </c>
      <c r="BI197" s="218">
        <f>IF(N197="nulová",J197,0)</f>
        <v>0</v>
      </c>
      <c r="BJ197" s="18" t="s">
        <v>79</v>
      </c>
      <c r="BK197" s="218">
        <f>ROUND(I197*H197,2)</f>
        <v>0</v>
      </c>
      <c r="BL197" s="18" t="s">
        <v>265</v>
      </c>
      <c r="BM197" s="217" t="s">
        <v>310</v>
      </c>
    </row>
    <row r="198" s="13" customFormat="1">
      <c r="A198" s="13"/>
      <c r="B198" s="219"/>
      <c r="C198" s="220"/>
      <c r="D198" s="221" t="s">
        <v>163</v>
      </c>
      <c r="E198" s="222" t="s">
        <v>19</v>
      </c>
      <c r="F198" s="223" t="s">
        <v>101</v>
      </c>
      <c r="G198" s="220"/>
      <c r="H198" s="224">
        <v>39.18</v>
      </c>
      <c r="I198" s="225"/>
      <c r="J198" s="220"/>
      <c r="K198" s="220"/>
      <c r="L198" s="226"/>
      <c r="M198" s="227"/>
      <c r="N198" s="228"/>
      <c r="O198" s="228"/>
      <c r="P198" s="228"/>
      <c r="Q198" s="228"/>
      <c r="R198" s="228"/>
      <c r="S198" s="228"/>
      <c r="T198" s="22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0" t="s">
        <v>163</v>
      </c>
      <c r="AU198" s="230" t="s">
        <v>81</v>
      </c>
      <c r="AV198" s="13" t="s">
        <v>81</v>
      </c>
      <c r="AW198" s="13" t="s">
        <v>33</v>
      </c>
      <c r="AX198" s="13" t="s">
        <v>71</v>
      </c>
      <c r="AY198" s="230" t="s">
        <v>152</v>
      </c>
    </row>
    <row r="199" s="14" customFormat="1">
      <c r="A199" s="14"/>
      <c r="B199" s="231"/>
      <c r="C199" s="232"/>
      <c r="D199" s="221" t="s">
        <v>163</v>
      </c>
      <c r="E199" s="233" t="s">
        <v>19</v>
      </c>
      <c r="F199" s="234" t="s">
        <v>166</v>
      </c>
      <c r="G199" s="232"/>
      <c r="H199" s="235">
        <v>39.18</v>
      </c>
      <c r="I199" s="236"/>
      <c r="J199" s="232"/>
      <c r="K199" s="232"/>
      <c r="L199" s="237"/>
      <c r="M199" s="238"/>
      <c r="N199" s="239"/>
      <c r="O199" s="239"/>
      <c r="P199" s="239"/>
      <c r="Q199" s="239"/>
      <c r="R199" s="239"/>
      <c r="S199" s="239"/>
      <c r="T199" s="240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1" t="s">
        <v>163</v>
      </c>
      <c r="AU199" s="241" t="s">
        <v>81</v>
      </c>
      <c r="AV199" s="14" t="s">
        <v>161</v>
      </c>
      <c r="AW199" s="14" t="s">
        <v>33</v>
      </c>
      <c r="AX199" s="14" t="s">
        <v>79</v>
      </c>
      <c r="AY199" s="241" t="s">
        <v>152</v>
      </c>
    </row>
    <row r="200" s="13" customFormat="1">
      <c r="A200" s="13"/>
      <c r="B200" s="219"/>
      <c r="C200" s="220"/>
      <c r="D200" s="221" t="s">
        <v>163</v>
      </c>
      <c r="E200" s="220"/>
      <c r="F200" s="223" t="s">
        <v>311</v>
      </c>
      <c r="G200" s="220"/>
      <c r="H200" s="224">
        <v>45.664000000000001</v>
      </c>
      <c r="I200" s="225"/>
      <c r="J200" s="220"/>
      <c r="K200" s="220"/>
      <c r="L200" s="226"/>
      <c r="M200" s="227"/>
      <c r="N200" s="228"/>
      <c r="O200" s="228"/>
      <c r="P200" s="228"/>
      <c r="Q200" s="228"/>
      <c r="R200" s="228"/>
      <c r="S200" s="228"/>
      <c r="T200" s="229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0" t="s">
        <v>163</v>
      </c>
      <c r="AU200" s="230" t="s">
        <v>81</v>
      </c>
      <c r="AV200" s="13" t="s">
        <v>81</v>
      </c>
      <c r="AW200" s="13" t="s">
        <v>4</v>
      </c>
      <c r="AX200" s="13" t="s">
        <v>79</v>
      </c>
      <c r="AY200" s="230" t="s">
        <v>152</v>
      </c>
    </row>
    <row r="201" s="2" customFormat="1" ht="24.15" customHeight="1">
      <c r="A201" s="39"/>
      <c r="B201" s="40"/>
      <c r="C201" s="206" t="s">
        <v>312</v>
      </c>
      <c r="D201" s="206" t="s">
        <v>157</v>
      </c>
      <c r="E201" s="207" t="s">
        <v>313</v>
      </c>
      <c r="F201" s="208" t="s">
        <v>314</v>
      </c>
      <c r="G201" s="209" t="s">
        <v>205</v>
      </c>
      <c r="H201" s="210">
        <v>0.029000000000000001</v>
      </c>
      <c r="I201" s="211"/>
      <c r="J201" s="212">
        <f>ROUND(I201*H201,2)</f>
        <v>0</v>
      </c>
      <c r="K201" s="208" t="s">
        <v>173</v>
      </c>
      <c r="L201" s="45"/>
      <c r="M201" s="213" t="s">
        <v>19</v>
      </c>
      <c r="N201" s="214" t="s">
        <v>42</v>
      </c>
      <c r="O201" s="85"/>
      <c r="P201" s="215">
        <f>O201*H201</f>
        <v>0</v>
      </c>
      <c r="Q201" s="215">
        <v>0</v>
      </c>
      <c r="R201" s="215">
        <f>Q201*H201</f>
        <v>0</v>
      </c>
      <c r="S201" s="215">
        <v>0</v>
      </c>
      <c r="T201" s="216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17" t="s">
        <v>265</v>
      </c>
      <c r="AT201" s="217" t="s">
        <v>157</v>
      </c>
      <c r="AU201" s="217" t="s">
        <v>81</v>
      </c>
      <c r="AY201" s="18" t="s">
        <v>152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8" t="s">
        <v>79</v>
      </c>
      <c r="BK201" s="218">
        <f>ROUND(I201*H201,2)</f>
        <v>0</v>
      </c>
      <c r="BL201" s="18" t="s">
        <v>265</v>
      </c>
      <c r="BM201" s="217" t="s">
        <v>315</v>
      </c>
    </row>
    <row r="202" s="2" customFormat="1">
      <c r="A202" s="39"/>
      <c r="B202" s="40"/>
      <c r="C202" s="41"/>
      <c r="D202" s="242" t="s">
        <v>175</v>
      </c>
      <c r="E202" s="41"/>
      <c r="F202" s="243" t="s">
        <v>316</v>
      </c>
      <c r="G202" s="41"/>
      <c r="H202" s="41"/>
      <c r="I202" s="244"/>
      <c r="J202" s="41"/>
      <c r="K202" s="41"/>
      <c r="L202" s="45"/>
      <c r="M202" s="245"/>
      <c r="N202" s="246"/>
      <c r="O202" s="85"/>
      <c r="P202" s="85"/>
      <c r="Q202" s="85"/>
      <c r="R202" s="85"/>
      <c r="S202" s="85"/>
      <c r="T202" s="86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175</v>
      </c>
      <c r="AU202" s="18" t="s">
        <v>81</v>
      </c>
    </row>
    <row r="203" s="12" customFormat="1" ht="22.8" customHeight="1">
      <c r="A203" s="12"/>
      <c r="B203" s="190"/>
      <c r="C203" s="191"/>
      <c r="D203" s="192" t="s">
        <v>70</v>
      </c>
      <c r="E203" s="204" t="s">
        <v>317</v>
      </c>
      <c r="F203" s="204" t="s">
        <v>318</v>
      </c>
      <c r="G203" s="191"/>
      <c r="H203" s="191"/>
      <c r="I203" s="194"/>
      <c r="J203" s="205">
        <f>BK203</f>
        <v>0</v>
      </c>
      <c r="K203" s="191"/>
      <c r="L203" s="196"/>
      <c r="M203" s="197"/>
      <c r="N203" s="198"/>
      <c r="O203" s="198"/>
      <c r="P203" s="199">
        <f>SUM(P204:P206)</f>
        <v>0</v>
      </c>
      <c r="Q203" s="198"/>
      <c r="R203" s="199">
        <f>SUM(R204:R206)</f>
        <v>0</v>
      </c>
      <c r="S203" s="198"/>
      <c r="T203" s="200">
        <f>SUM(T204:T206)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01" t="s">
        <v>81</v>
      </c>
      <c r="AT203" s="202" t="s">
        <v>70</v>
      </c>
      <c r="AU203" s="202" t="s">
        <v>79</v>
      </c>
      <c r="AY203" s="201" t="s">
        <v>152</v>
      </c>
      <c r="BK203" s="203">
        <f>SUM(BK204:BK206)</f>
        <v>0</v>
      </c>
    </row>
    <row r="204" s="2" customFormat="1" ht="16.5" customHeight="1">
      <c r="A204" s="39"/>
      <c r="B204" s="40"/>
      <c r="C204" s="206" t="s">
        <v>319</v>
      </c>
      <c r="D204" s="206" t="s">
        <v>157</v>
      </c>
      <c r="E204" s="207" t="s">
        <v>320</v>
      </c>
      <c r="F204" s="208" t="s">
        <v>321</v>
      </c>
      <c r="G204" s="209" t="s">
        <v>322</v>
      </c>
      <c r="H204" s="210">
        <v>4.8700000000000001</v>
      </c>
      <c r="I204" s="211"/>
      <c r="J204" s="212">
        <f>ROUND(I204*H204,2)</f>
        <v>0</v>
      </c>
      <c r="K204" s="208" t="s">
        <v>19</v>
      </c>
      <c r="L204" s="45"/>
      <c r="M204" s="213" t="s">
        <v>19</v>
      </c>
      <c r="N204" s="214" t="s">
        <v>42</v>
      </c>
      <c r="O204" s="85"/>
      <c r="P204" s="215">
        <f>O204*H204</f>
        <v>0</v>
      </c>
      <c r="Q204" s="215">
        <v>0</v>
      </c>
      <c r="R204" s="215">
        <f>Q204*H204</f>
        <v>0</v>
      </c>
      <c r="S204" s="215">
        <v>0</v>
      </c>
      <c r="T204" s="216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17" t="s">
        <v>265</v>
      </c>
      <c r="AT204" s="217" t="s">
        <v>157</v>
      </c>
      <c r="AU204" s="217" t="s">
        <v>81</v>
      </c>
      <c r="AY204" s="18" t="s">
        <v>152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8" t="s">
        <v>79</v>
      </c>
      <c r="BK204" s="218">
        <f>ROUND(I204*H204,2)</f>
        <v>0</v>
      </c>
      <c r="BL204" s="18" t="s">
        <v>265</v>
      </c>
      <c r="BM204" s="217" t="s">
        <v>323</v>
      </c>
    </row>
    <row r="205" s="2" customFormat="1" ht="16.5" customHeight="1">
      <c r="A205" s="39"/>
      <c r="B205" s="40"/>
      <c r="C205" s="206" t="s">
        <v>324</v>
      </c>
      <c r="D205" s="206" t="s">
        <v>157</v>
      </c>
      <c r="E205" s="207" t="s">
        <v>325</v>
      </c>
      <c r="F205" s="208" t="s">
        <v>326</v>
      </c>
      <c r="G205" s="209" t="s">
        <v>322</v>
      </c>
      <c r="H205" s="210">
        <v>4.8700000000000001</v>
      </c>
      <c r="I205" s="211"/>
      <c r="J205" s="212">
        <f>ROUND(I205*H205,2)</f>
        <v>0</v>
      </c>
      <c r="K205" s="208" t="s">
        <v>19</v>
      </c>
      <c r="L205" s="45"/>
      <c r="M205" s="213" t="s">
        <v>19</v>
      </c>
      <c r="N205" s="214" t="s">
        <v>42</v>
      </c>
      <c r="O205" s="85"/>
      <c r="P205" s="215">
        <f>O205*H205</f>
        <v>0</v>
      </c>
      <c r="Q205" s="215">
        <v>0</v>
      </c>
      <c r="R205" s="215">
        <f>Q205*H205</f>
        <v>0</v>
      </c>
      <c r="S205" s="215">
        <v>0</v>
      </c>
      <c r="T205" s="216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17" t="s">
        <v>265</v>
      </c>
      <c r="AT205" s="217" t="s">
        <v>157</v>
      </c>
      <c r="AU205" s="217" t="s">
        <v>81</v>
      </c>
      <c r="AY205" s="18" t="s">
        <v>152</v>
      </c>
      <c r="BE205" s="218">
        <f>IF(N205="základní",J205,0)</f>
        <v>0</v>
      </c>
      <c r="BF205" s="218">
        <f>IF(N205="snížená",J205,0)</f>
        <v>0</v>
      </c>
      <c r="BG205" s="218">
        <f>IF(N205="zákl. přenesená",J205,0)</f>
        <v>0</v>
      </c>
      <c r="BH205" s="218">
        <f>IF(N205="sníž. přenesená",J205,0)</f>
        <v>0</v>
      </c>
      <c r="BI205" s="218">
        <f>IF(N205="nulová",J205,0)</f>
        <v>0</v>
      </c>
      <c r="BJ205" s="18" t="s">
        <v>79</v>
      </c>
      <c r="BK205" s="218">
        <f>ROUND(I205*H205,2)</f>
        <v>0</v>
      </c>
      <c r="BL205" s="18" t="s">
        <v>265</v>
      </c>
      <c r="BM205" s="217" t="s">
        <v>327</v>
      </c>
    </row>
    <row r="206" s="2" customFormat="1" ht="16.5" customHeight="1">
      <c r="A206" s="39"/>
      <c r="B206" s="40"/>
      <c r="C206" s="206" t="s">
        <v>328</v>
      </c>
      <c r="D206" s="206" t="s">
        <v>157</v>
      </c>
      <c r="E206" s="207" t="s">
        <v>329</v>
      </c>
      <c r="F206" s="208" t="s">
        <v>330</v>
      </c>
      <c r="G206" s="209" t="s">
        <v>322</v>
      </c>
      <c r="H206" s="210">
        <v>4.8700000000000001</v>
      </c>
      <c r="I206" s="211"/>
      <c r="J206" s="212">
        <f>ROUND(I206*H206,2)</f>
        <v>0</v>
      </c>
      <c r="K206" s="208" t="s">
        <v>19</v>
      </c>
      <c r="L206" s="45"/>
      <c r="M206" s="213" t="s">
        <v>19</v>
      </c>
      <c r="N206" s="214" t="s">
        <v>42</v>
      </c>
      <c r="O206" s="85"/>
      <c r="P206" s="215">
        <f>O206*H206</f>
        <v>0</v>
      </c>
      <c r="Q206" s="215">
        <v>0</v>
      </c>
      <c r="R206" s="215">
        <f>Q206*H206</f>
        <v>0</v>
      </c>
      <c r="S206" s="215">
        <v>0</v>
      </c>
      <c r="T206" s="216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17" t="s">
        <v>265</v>
      </c>
      <c r="AT206" s="217" t="s">
        <v>157</v>
      </c>
      <c r="AU206" s="217" t="s">
        <v>81</v>
      </c>
      <c r="AY206" s="18" t="s">
        <v>152</v>
      </c>
      <c r="BE206" s="218">
        <f>IF(N206="základní",J206,0)</f>
        <v>0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8" t="s">
        <v>79</v>
      </c>
      <c r="BK206" s="218">
        <f>ROUND(I206*H206,2)</f>
        <v>0</v>
      </c>
      <c r="BL206" s="18" t="s">
        <v>265</v>
      </c>
      <c r="BM206" s="217" t="s">
        <v>331</v>
      </c>
    </row>
    <row r="207" s="12" customFormat="1" ht="22.8" customHeight="1">
      <c r="A207" s="12"/>
      <c r="B207" s="190"/>
      <c r="C207" s="191"/>
      <c r="D207" s="192" t="s">
        <v>70</v>
      </c>
      <c r="E207" s="204" t="s">
        <v>332</v>
      </c>
      <c r="F207" s="204" t="s">
        <v>333</v>
      </c>
      <c r="G207" s="191"/>
      <c r="H207" s="191"/>
      <c r="I207" s="194"/>
      <c r="J207" s="205">
        <f>BK207</f>
        <v>0</v>
      </c>
      <c r="K207" s="191"/>
      <c r="L207" s="196"/>
      <c r="M207" s="197"/>
      <c r="N207" s="198"/>
      <c r="O207" s="198"/>
      <c r="P207" s="199">
        <f>SUM(P208:P209)</f>
        <v>0</v>
      </c>
      <c r="Q207" s="198"/>
      <c r="R207" s="199">
        <f>SUM(R208:R209)</f>
        <v>0</v>
      </c>
      <c r="S207" s="198"/>
      <c r="T207" s="200">
        <f>SUM(T208:T209)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01" t="s">
        <v>81</v>
      </c>
      <c r="AT207" s="202" t="s">
        <v>70</v>
      </c>
      <c r="AU207" s="202" t="s">
        <v>79</v>
      </c>
      <c r="AY207" s="201" t="s">
        <v>152</v>
      </c>
      <c r="BK207" s="203">
        <f>SUM(BK208:BK209)</f>
        <v>0</v>
      </c>
    </row>
    <row r="208" s="2" customFormat="1" ht="16.5" customHeight="1">
      <c r="A208" s="39"/>
      <c r="B208" s="40"/>
      <c r="C208" s="206" t="s">
        <v>334</v>
      </c>
      <c r="D208" s="206" t="s">
        <v>157</v>
      </c>
      <c r="E208" s="207" t="s">
        <v>335</v>
      </c>
      <c r="F208" s="208" t="s">
        <v>336</v>
      </c>
      <c r="G208" s="209" t="s">
        <v>337</v>
      </c>
      <c r="H208" s="210">
        <v>1</v>
      </c>
      <c r="I208" s="211"/>
      <c r="J208" s="212">
        <f>ROUND(I208*H208,2)</f>
        <v>0</v>
      </c>
      <c r="K208" s="208" t="s">
        <v>19</v>
      </c>
      <c r="L208" s="45"/>
      <c r="M208" s="213" t="s">
        <v>19</v>
      </c>
      <c r="N208" s="214" t="s">
        <v>42</v>
      </c>
      <c r="O208" s="85"/>
      <c r="P208" s="215">
        <f>O208*H208</f>
        <v>0</v>
      </c>
      <c r="Q208" s="215">
        <v>0</v>
      </c>
      <c r="R208" s="215">
        <f>Q208*H208</f>
        <v>0</v>
      </c>
      <c r="S208" s="215">
        <v>0</v>
      </c>
      <c r="T208" s="216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17" t="s">
        <v>265</v>
      </c>
      <c r="AT208" s="217" t="s">
        <v>157</v>
      </c>
      <c r="AU208" s="217" t="s">
        <v>81</v>
      </c>
      <c r="AY208" s="18" t="s">
        <v>152</v>
      </c>
      <c r="BE208" s="218">
        <f>IF(N208="základní",J208,0)</f>
        <v>0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8" t="s">
        <v>79</v>
      </c>
      <c r="BK208" s="218">
        <f>ROUND(I208*H208,2)</f>
        <v>0</v>
      </c>
      <c r="BL208" s="18" t="s">
        <v>265</v>
      </c>
      <c r="BM208" s="217" t="s">
        <v>338</v>
      </c>
    </row>
    <row r="209" s="2" customFormat="1" ht="16.5" customHeight="1">
      <c r="A209" s="39"/>
      <c r="B209" s="40"/>
      <c r="C209" s="206" t="s">
        <v>339</v>
      </c>
      <c r="D209" s="206" t="s">
        <v>157</v>
      </c>
      <c r="E209" s="207" t="s">
        <v>340</v>
      </c>
      <c r="F209" s="208" t="s">
        <v>341</v>
      </c>
      <c r="G209" s="209" t="s">
        <v>337</v>
      </c>
      <c r="H209" s="210">
        <v>1</v>
      </c>
      <c r="I209" s="211"/>
      <c r="J209" s="212">
        <f>ROUND(I209*H209,2)</f>
        <v>0</v>
      </c>
      <c r="K209" s="208" t="s">
        <v>19</v>
      </c>
      <c r="L209" s="45"/>
      <c r="M209" s="213" t="s">
        <v>19</v>
      </c>
      <c r="N209" s="214" t="s">
        <v>42</v>
      </c>
      <c r="O209" s="85"/>
      <c r="P209" s="215">
        <f>O209*H209</f>
        <v>0</v>
      </c>
      <c r="Q209" s="215">
        <v>0</v>
      </c>
      <c r="R209" s="215">
        <f>Q209*H209</f>
        <v>0</v>
      </c>
      <c r="S209" s="215">
        <v>0</v>
      </c>
      <c r="T209" s="216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17" t="s">
        <v>265</v>
      </c>
      <c r="AT209" s="217" t="s">
        <v>157</v>
      </c>
      <c r="AU209" s="217" t="s">
        <v>81</v>
      </c>
      <c r="AY209" s="18" t="s">
        <v>152</v>
      </c>
      <c r="BE209" s="218">
        <f>IF(N209="základní",J209,0)</f>
        <v>0</v>
      </c>
      <c r="BF209" s="218">
        <f>IF(N209="snížená",J209,0)</f>
        <v>0</v>
      </c>
      <c r="BG209" s="218">
        <f>IF(N209="zákl. přenesená",J209,0)</f>
        <v>0</v>
      </c>
      <c r="BH209" s="218">
        <f>IF(N209="sníž. přenesená",J209,0)</f>
        <v>0</v>
      </c>
      <c r="BI209" s="218">
        <f>IF(N209="nulová",J209,0)</f>
        <v>0</v>
      </c>
      <c r="BJ209" s="18" t="s">
        <v>79</v>
      </c>
      <c r="BK209" s="218">
        <f>ROUND(I209*H209,2)</f>
        <v>0</v>
      </c>
      <c r="BL209" s="18" t="s">
        <v>265</v>
      </c>
      <c r="BM209" s="217" t="s">
        <v>342</v>
      </c>
    </row>
    <row r="210" s="12" customFormat="1" ht="22.8" customHeight="1">
      <c r="A210" s="12"/>
      <c r="B210" s="190"/>
      <c r="C210" s="191"/>
      <c r="D210" s="192" t="s">
        <v>70</v>
      </c>
      <c r="E210" s="204" t="s">
        <v>343</v>
      </c>
      <c r="F210" s="204" t="s">
        <v>344</v>
      </c>
      <c r="G210" s="191"/>
      <c r="H210" s="191"/>
      <c r="I210" s="194"/>
      <c r="J210" s="205">
        <f>BK210</f>
        <v>0</v>
      </c>
      <c r="K210" s="191"/>
      <c r="L210" s="196"/>
      <c r="M210" s="197"/>
      <c r="N210" s="198"/>
      <c r="O210" s="198"/>
      <c r="P210" s="199">
        <f>SUM(P211:P216)</f>
        <v>0</v>
      </c>
      <c r="Q210" s="198"/>
      <c r="R210" s="199">
        <f>SUM(R211:R216)</f>
        <v>0</v>
      </c>
      <c r="S210" s="198"/>
      <c r="T210" s="200">
        <f>SUM(T211:T216)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01" t="s">
        <v>81</v>
      </c>
      <c r="AT210" s="202" t="s">
        <v>70</v>
      </c>
      <c r="AU210" s="202" t="s">
        <v>79</v>
      </c>
      <c r="AY210" s="201" t="s">
        <v>152</v>
      </c>
      <c r="BK210" s="203">
        <f>SUM(BK211:BK216)</f>
        <v>0</v>
      </c>
    </row>
    <row r="211" s="2" customFormat="1" ht="16.5" customHeight="1">
      <c r="A211" s="39"/>
      <c r="B211" s="40"/>
      <c r="C211" s="206" t="s">
        <v>345</v>
      </c>
      <c r="D211" s="206" t="s">
        <v>157</v>
      </c>
      <c r="E211" s="207" t="s">
        <v>346</v>
      </c>
      <c r="F211" s="208" t="s">
        <v>347</v>
      </c>
      <c r="G211" s="209" t="s">
        <v>348</v>
      </c>
      <c r="H211" s="210">
        <v>4</v>
      </c>
      <c r="I211" s="211"/>
      <c r="J211" s="212">
        <f>ROUND(I211*H211,2)</f>
        <v>0</v>
      </c>
      <c r="K211" s="208" t="s">
        <v>19</v>
      </c>
      <c r="L211" s="45"/>
      <c r="M211" s="213" t="s">
        <v>19</v>
      </c>
      <c r="N211" s="214" t="s">
        <v>42</v>
      </c>
      <c r="O211" s="85"/>
      <c r="P211" s="215">
        <f>O211*H211</f>
        <v>0</v>
      </c>
      <c r="Q211" s="215">
        <v>0</v>
      </c>
      <c r="R211" s="215">
        <f>Q211*H211</f>
        <v>0</v>
      </c>
      <c r="S211" s="215">
        <v>0</v>
      </c>
      <c r="T211" s="216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17" t="s">
        <v>265</v>
      </c>
      <c r="AT211" s="217" t="s">
        <v>157</v>
      </c>
      <c r="AU211" s="217" t="s">
        <v>81</v>
      </c>
      <c r="AY211" s="18" t="s">
        <v>152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8" t="s">
        <v>79</v>
      </c>
      <c r="BK211" s="218">
        <f>ROUND(I211*H211,2)</f>
        <v>0</v>
      </c>
      <c r="BL211" s="18" t="s">
        <v>265</v>
      </c>
      <c r="BM211" s="217" t="s">
        <v>349</v>
      </c>
    </row>
    <row r="212" s="2" customFormat="1" ht="16.5" customHeight="1">
      <c r="A212" s="39"/>
      <c r="B212" s="40"/>
      <c r="C212" s="206" t="s">
        <v>155</v>
      </c>
      <c r="D212" s="206" t="s">
        <v>157</v>
      </c>
      <c r="E212" s="207" t="s">
        <v>350</v>
      </c>
      <c r="F212" s="208" t="s">
        <v>351</v>
      </c>
      <c r="G212" s="209" t="s">
        <v>348</v>
      </c>
      <c r="H212" s="210">
        <v>1</v>
      </c>
      <c r="I212" s="211"/>
      <c r="J212" s="212">
        <f>ROUND(I212*H212,2)</f>
        <v>0</v>
      </c>
      <c r="K212" s="208" t="s">
        <v>19</v>
      </c>
      <c r="L212" s="45"/>
      <c r="M212" s="213" t="s">
        <v>19</v>
      </c>
      <c r="N212" s="214" t="s">
        <v>42</v>
      </c>
      <c r="O212" s="85"/>
      <c r="P212" s="215">
        <f>O212*H212</f>
        <v>0</v>
      </c>
      <c r="Q212" s="215">
        <v>0</v>
      </c>
      <c r="R212" s="215">
        <f>Q212*H212</f>
        <v>0</v>
      </c>
      <c r="S212" s="215">
        <v>0</v>
      </c>
      <c r="T212" s="216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17" t="s">
        <v>265</v>
      </c>
      <c r="AT212" s="217" t="s">
        <v>157</v>
      </c>
      <c r="AU212" s="217" t="s">
        <v>81</v>
      </c>
      <c r="AY212" s="18" t="s">
        <v>152</v>
      </c>
      <c r="BE212" s="218">
        <f>IF(N212="základní",J212,0)</f>
        <v>0</v>
      </c>
      <c r="BF212" s="218">
        <f>IF(N212="snížená",J212,0)</f>
        <v>0</v>
      </c>
      <c r="BG212" s="218">
        <f>IF(N212="zákl. přenesená",J212,0)</f>
        <v>0</v>
      </c>
      <c r="BH212" s="218">
        <f>IF(N212="sníž. přenesená",J212,0)</f>
        <v>0</v>
      </c>
      <c r="BI212" s="218">
        <f>IF(N212="nulová",J212,0)</f>
        <v>0</v>
      </c>
      <c r="BJ212" s="18" t="s">
        <v>79</v>
      </c>
      <c r="BK212" s="218">
        <f>ROUND(I212*H212,2)</f>
        <v>0</v>
      </c>
      <c r="BL212" s="18" t="s">
        <v>265</v>
      </c>
      <c r="BM212" s="217" t="s">
        <v>352</v>
      </c>
    </row>
    <row r="213" s="2" customFormat="1" ht="16.5" customHeight="1">
      <c r="A213" s="39"/>
      <c r="B213" s="40"/>
      <c r="C213" s="206" t="s">
        <v>299</v>
      </c>
      <c r="D213" s="206" t="s">
        <v>157</v>
      </c>
      <c r="E213" s="207" t="s">
        <v>353</v>
      </c>
      <c r="F213" s="208" t="s">
        <v>354</v>
      </c>
      <c r="G213" s="209" t="s">
        <v>348</v>
      </c>
      <c r="H213" s="210">
        <v>1</v>
      </c>
      <c r="I213" s="211"/>
      <c r="J213" s="212">
        <f>ROUND(I213*H213,2)</f>
        <v>0</v>
      </c>
      <c r="K213" s="208" t="s">
        <v>19</v>
      </c>
      <c r="L213" s="45"/>
      <c r="M213" s="213" t="s">
        <v>19</v>
      </c>
      <c r="N213" s="214" t="s">
        <v>42</v>
      </c>
      <c r="O213" s="85"/>
      <c r="P213" s="215">
        <f>O213*H213</f>
        <v>0</v>
      </c>
      <c r="Q213" s="215">
        <v>0</v>
      </c>
      <c r="R213" s="215">
        <f>Q213*H213</f>
        <v>0</v>
      </c>
      <c r="S213" s="215">
        <v>0</v>
      </c>
      <c r="T213" s="216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17" t="s">
        <v>265</v>
      </c>
      <c r="AT213" s="217" t="s">
        <v>157</v>
      </c>
      <c r="AU213" s="217" t="s">
        <v>81</v>
      </c>
      <c r="AY213" s="18" t="s">
        <v>152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8" t="s">
        <v>79</v>
      </c>
      <c r="BK213" s="218">
        <f>ROUND(I213*H213,2)</f>
        <v>0</v>
      </c>
      <c r="BL213" s="18" t="s">
        <v>265</v>
      </c>
      <c r="BM213" s="217" t="s">
        <v>355</v>
      </c>
    </row>
    <row r="214" s="2" customFormat="1" ht="16.5" customHeight="1">
      <c r="A214" s="39"/>
      <c r="B214" s="40"/>
      <c r="C214" s="206" t="s">
        <v>356</v>
      </c>
      <c r="D214" s="206" t="s">
        <v>157</v>
      </c>
      <c r="E214" s="207" t="s">
        <v>357</v>
      </c>
      <c r="F214" s="208" t="s">
        <v>358</v>
      </c>
      <c r="G214" s="209" t="s">
        <v>322</v>
      </c>
      <c r="H214" s="210">
        <v>12</v>
      </c>
      <c r="I214" s="211"/>
      <c r="J214" s="212">
        <f>ROUND(I214*H214,2)</f>
        <v>0</v>
      </c>
      <c r="K214" s="208" t="s">
        <v>19</v>
      </c>
      <c r="L214" s="45"/>
      <c r="M214" s="213" t="s">
        <v>19</v>
      </c>
      <c r="N214" s="214" t="s">
        <v>42</v>
      </c>
      <c r="O214" s="85"/>
      <c r="P214" s="215">
        <f>O214*H214</f>
        <v>0</v>
      </c>
      <c r="Q214" s="215">
        <v>0</v>
      </c>
      <c r="R214" s="215">
        <f>Q214*H214</f>
        <v>0</v>
      </c>
      <c r="S214" s="215">
        <v>0</v>
      </c>
      <c r="T214" s="216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17" t="s">
        <v>265</v>
      </c>
      <c r="AT214" s="217" t="s">
        <v>157</v>
      </c>
      <c r="AU214" s="217" t="s">
        <v>81</v>
      </c>
      <c r="AY214" s="18" t="s">
        <v>152</v>
      </c>
      <c r="BE214" s="218">
        <f>IF(N214="základní",J214,0)</f>
        <v>0</v>
      </c>
      <c r="BF214" s="218">
        <f>IF(N214="snížená",J214,0)</f>
        <v>0</v>
      </c>
      <c r="BG214" s="218">
        <f>IF(N214="zákl. přenesená",J214,0)</f>
        <v>0</v>
      </c>
      <c r="BH214" s="218">
        <f>IF(N214="sníž. přenesená",J214,0)</f>
        <v>0</v>
      </c>
      <c r="BI214" s="218">
        <f>IF(N214="nulová",J214,0)</f>
        <v>0</v>
      </c>
      <c r="BJ214" s="18" t="s">
        <v>79</v>
      </c>
      <c r="BK214" s="218">
        <f>ROUND(I214*H214,2)</f>
        <v>0</v>
      </c>
      <c r="BL214" s="18" t="s">
        <v>265</v>
      </c>
      <c r="BM214" s="217" t="s">
        <v>359</v>
      </c>
    </row>
    <row r="215" s="2" customFormat="1" ht="16.5" customHeight="1">
      <c r="A215" s="39"/>
      <c r="B215" s="40"/>
      <c r="C215" s="206" t="s">
        <v>360</v>
      </c>
      <c r="D215" s="206" t="s">
        <v>157</v>
      </c>
      <c r="E215" s="207" t="s">
        <v>361</v>
      </c>
      <c r="F215" s="208" t="s">
        <v>362</v>
      </c>
      <c r="G215" s="209" t="s">
        <v>348</v>
      </c>
      <c r="H215" s="210">
        <v>6</v>
      </c>
      <c r="I215" s="211"/>
      <c r="J215" s="212">
        <f>ROUND(I215*H215,2)</f>
        <v>0</v>
      </c>
      <c r="K215" s="208" t="s">
        <v>19</v>
      </c>
      <c r="L215" s="45"/>
      <c r="M215" s="213" t="s">
        <v>19</v>
      </c>
      <c r="N215" s="214" t="s">
        <v>42</v>
      </c>
      <c r="O215" s="85"/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17" t="s">
        <v>265</v>
      </c>
      <c r="AT215" s="217" t="s">
        <v>157</v>
      </c>
      <c r="AU215" s="217" t="s">
        <v>81</v>
      </c>
      <c r="AY215" s="18" t="s">
        <v>152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8" t="s">
        <v>79</v>
      </c>
      <c r="BK215" s="218">
        <f>ROUND(I215*H215,2)</f>
        <v>0</v>
      </c>
      <c r="BL215" s="18" t="s">
        <v>265</v>
      </c>
      <c r="BM215" s="217" t="s">
        <v>363</v>
      </c>
    </row>
    <row r="216" s="2" customFormat="1" ht="16.5" customHeight="1">
      <c r="A216" s="39"/>
      <c r="B216" s="40"/>
      <c r="C216" s="206" t="s">
        <v>364</v>
      </c>
      <c r="D216" s="206" t="s">
        <v>157</v>
      </c>
      <c r="E216" s="207" t="s">
        <v>365</v>
      </c>
      <c r="F216" s="208" t="s">
        <v>366</v>
      </c>
      <c r="G216" s="209" t="s">
        <v>348</v>
      </c>
      <c r="H216" s="210">
        <v>1</v>
      </c>
      <c r="I216" s="211"/>
      <c r="J216" s="212">
        <f>ROUND(I216*H216,2)</f>
        <v>0</v>
      </c>
      <c r="K216" s="208" t="s">
        <v>19</v>
      </c>
      <c r="L216" s="45"/>
      <c r="M216" s="213" t="s">
        <v>19</v>
      </c>
      <c r="N216" s="214" t="s">
        <v>42</v>
      </c>
      <c r="O216" s="85"/>
      <c r="P216" s="215">
        <f>O216*H216</f>
        <v>0</v>
      </c>
      <c r="Q216" s="215">
        <v>0</v>
      </c>
      <c r="R216" s="215">
        <f>Q216*H216</f>
        <v>0</v>
      </c>
      <c r="S216" s="215">
        <v>0</v>
      </c>
      <c r="T216" s="216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17" t="s">
        <v>265</v>
      </c>
      <c r="AT216" s="217" t="s">
        <v>157</v>
      </c>
      <c r="AU216" s="217" t="s">
        <v>81</v>
      </c>
      <c r="AY216" s="18" t="s">
        <v>152</v>
      </c>
      <c r="BE216" s="218">
        <f>IF(N216="základní",J216,0)</f>
        <v>0</v>
      </c>
      <c r="BF216" s="218">
        <f>IF(N216="snížená",J216,0)</f>
        <v>0</v>
      </c>
      <c r="BG216" s="218">
        <f>IF(N216="zákl. přenesená",J216,0)</f>
        <v>0</v>
      </c>
      <c r="BH216" s="218">
        <f>IF(N216="sníž. přenesená",J216,0)</f>
        <v>0</v>
      </c>
      <c r="BI216" s="218">
        <f>IF(N216="nulová",J216,0)</f>
        <v>0</v>
      </c>
      <c r="BJ216" s="18" t="s">
        <v>79</v>
      </c>
      <c r="BK216" s="218">
        <f>ROUND(I216*H216,2)</f>
        <v>0</v>
      </c>
      <c r="BL216" s="18" t="s">
        <v>265</v>
      </c>
      <c r="BM216" s="217" t="s">
        <v>367</v>
      </c>
    </row>
    <row r="217" s="12" customFormat="1" ht="22.8" customHeight="1">
      <c r="A217" s="12"/>
      <c r="B217" s="190"/>
      <c r="C217" s="191"/>
      <c r="D217" s="192" t="s">
        <v>70</v>
      </c>
      <c r="E217" s="204" t="s">
        <v>368</v>
      </c>
      <c r="F217" s="204" t="s">
        <v>369</v>
      </c>
      <c r="G217" s="191"/>
      <c r="H217" s="191"/>
      <c r="I217" s="194"/>
      <c r="J217" s="205">
        <f>BK217</f>
        <v>0</v>
      </c>
      <c r="K217" s="191"/>
      <c r="L217" s="196"/>
      <c r="M217" s="197"/>
      <c r="N217" s="198"/>
      <c r="O217" s="198"/>
      <c r="P217" s="199">
        <f>SUM(P218:P247)</f>
        <v>0</v>
      </c>
      <c r="Q217" s="198"/>
      <c r="R217" s="199">
        <f>SUM(R218:R247)</f>
        <v>0.04380473</v>
      </c>
      <c r="S217" s="198"/>
      <c r="T217" s="200">
        <f>SUM(T218:T247)</f>
        <v>0.45427484999999995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01" t="s">
        <v>81</v>
      </c>
      <c r="AT217" s="202" t="s">
        <v>70</v>
      </c>
      <c r="AU217" s="202" t="s">
        <v>79</v>
      </c>
      <c r="AY217" s="201" t="s">
        <v>152</v>
      </c>
      <c r="BK217" s="203">
        <f>SUM(BK218:BK247)</f>
        <v>0</v>
      </c>
    </row>
    <row r="218" s="2" customFormat="1" ht="16.5" customHeight="1">
      <c r="A218" s="39"/>
      <c r="B218" s="40"/>
      <c r="C218" s="206" t="s">
        <v>370</v>
      </c>
      <c r="D218" s="206" t="s">
        <v>157</v>
      </c>
      <c r="E218" s="207" t="s">
        <v>371</v>
      </c>
      <c r="F218" s="208" t="s">
        <v>372</v>
      </c>
      <c r="G218" s="209" t="s">
        <v>160</v>
      </c>
      <c r="H218" s="210">
        <v>18.428999999999998</v>
      </c>
      <c r="I218" s="211"/>
      <c r="J218" s="212">
        <f>ROUND(I218*H218,2)</f>
        <v>0</v>
      </c>
      <c r="K218" s="208" t="s">
        <v>173</v>
      </c>
      <c r="L218" s="45"/>
      <c r="M218" s="213" t="s">
        <v>19</v>
      </c>
      <c r="N218" s="214" t="s">
        <v>42</v>
      </c>
      <c r="O218" s="85"/>
      <c r="P218" s="215">
        <f>O218*H218</f>
        <v>0</v>
      </c>
      <c r="Q218" s="215">
        <v>0</v>
      </c>
      <c r="R218" s="215">
        <f>Q218*H218</f>
        <v>0</v>
      </c>
      <c r="S218" s="215">
        <v>0.024649999999999998</v>
      </c>
      <c r="T218" s="216">
        <f>S218*H218</f>
        <v>0.45427484999999995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17" t="s">
        <v>265</v>
      </c>
      <c r="AT218" s="217" t="s">
        <v>157</v>
      </c>
      <c r="AU218" s="217" t="s">
        <v>81</v>
      </c>
      <c r="AY218" s="18" t="s">
        <v>152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8" t="s">
        <v>79</v>
      </c>
      <c r="BK218" s="218">
        <f>ROUND(I218*H218,2)</f>
        <v>0</v>
      </c>
      <c r="BL218" s="18" t="s">
        <v>265</v>
      </c>
      <c r="BM218" s="217" t="s">
        <v>373</v>
      </c>
    </row>
    <row r="219" s="2" customFormat="1">
      <c r="A219" s="39"/>
      <c r="B219" s="40"/>
      <c r="C219" s="41"/>
      <c r="D219" s="242" t="s">
        <v>175</v>
      </c>
      <c r="E219" s="41"/>
      <c r="F219" s="243" t="s">
        <v>374</v>
      </c>
      <c r="G219" s="41"/>
      <c r="H219" s="41"/>
      <c r="I219" s="244"/>
      <c r="J219" s="41"/>
      <c r="K219" s="41"/>
      <c r="L219" s="45"/>
      <c r="M219" s="245"/>
      <c r="N219" s="246"/>
      <c r="O219" s="85"/>
      <c r="P219" s="85"/>
      <c r="Q219" s="85"/>
      <c r="R219" s="85"/>
      <c r="S219" s="85"/>
      <c r="T219" s="86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175</v>
      </c>
      <c r="AU219" s="18" t="s">
        <v>81</v>
      </c>
    </row>
    <row r="220" s="13" customFormat="1">
      <c r="A220" s="13"/>
      <c r="B220" s="219"/>
      <c r="C220" s="220"/>
      <c r="D220" s="221" t="s">
        <v>163</v>
      </c>
      <c r="E220" s="222" t="s">
        <v>19</v>
      </c>
      <c r="F220" s="223" t="s">
        <v>375</v>
      </c>
      <c r="G220" s="220"/>
      <c r="H220" s="224">
        <v>17.329000000000001</v>
      </c>
      <c r="I220" s="225"/>
      <c r="J220" s="220"/>
      <c r="K220" s="220"/>
      <c r="L220" s="226"/>
      <c r="M220" s="227"/>
      <c r="N220" s="228"/>
      <c r="O220" s="228"/>
      <c r="P220" s="228"/>
      <c r="Q220" s="228"/>
      <c r="R220" s="228"/>
      <c r="S220" s="228"/>
      <c r="T220" s="229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0" t="s">
        <v>163</v>
      </c>
      <c r="AU220" s="230" t="s">
        <v>81</v>
      </c>
      <c r="AV220" s="13" t="s">
        <v>81</v>
      </c>
      <c r="AW220" s="13" t="s">
        <v>33</v>
      </c>
      <c r="AX220" s="13" t="s">
        <v>71</v>
      </c>
      <c r="AY220" s="230" t="s">
        <v>152</v>
      </c>
    </row>
    <row r="221" s="13" customFormat="1">
      <c r="A221" s="13"/>
      <c r="B221" s="219"/>
      <c r="C221" s="220"/>
      <c r="D221" s="221" t="s">
        <v>163</v>
      </c>
      <c r="E221" s="222" t="s">
        <v>19</v>
      </c>
      <c r="F221" s="223" t="s">
        <v>376</v>
      </c>
      <c r="G221" s="220"/>
      <c r="H221" s="224">
        <v>1.1000000000000001</v>
      </c>
      <c r="I221" s="225"/>
      <c r="J221" s="220"/>
      <c r="K221" s="220"/>
      <c r="L221" s="226"/>
      <c r="M221" s="227"/>
      <c r="N221" s="228"/>
      <c r="O221" s="228"/>
      <c r="P221" s="228"/>
      <c r="Q221" s="228"/>
      <c r="R221" s="228"/>
      <c r="S221" s="228"/>
      <c r="T221" s="229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0" t="s">
        <v>163</v>
      </c>
      <c r="AU221" s="230" t="s">
        <v>81</v>
      </c>
      <c r="AV221" s="13" t="s">
        <v>81</v>
      </c>
      <c r="AW221" s="13" t="s">
        <v>33</v>
      </c>
      <c r="AX221" s="13" t="s">
        <v>71</v>
      </c>
      <c r="AY221" s="230" t="s">
        <v>152</v>
      </c>
    </row>
    <row r="222" s="14" customFormat="1">
      <c r="A222" s="14"/>
      <c r="B222" s="231"/>
      <c r="C222" s="232"/>
      <c r="D222" s="221" t="s">
        <v>163</v>
      </c>
      <c r="E222" s="233" t="s">
        <v>19</v>
      </c>
      <c r="F222" s="234" t="s">
        <v>166</v>
      </c>
      <c r="G222" s="232"/>
      <c r="H222" s="235">
        <v>18.428999999999998</v>
      </c>
      <c r="I222" s="236"/>
      <c r="J222" s="232"/>
      <c r="K222" s="232"/>
      <c r="L222" s="237"/>
      <c r="M222" s="238"/>
      <c r="N222" s="239"/>
      <c r="O222" s="239"/>
      <c r="P222" s="239"/>
      <c r="Q222" s="239"/>
      <c r="R222" s="239"/>
      <c r="S222" s="239"/>
      <c r="T222" s="240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41" t="s">
        <v>163</v>
      </c>
      <c r="AU222" s="241" t="s">
        <v>81</v>
      </c>
      <c r="AV222" s="14" t="s">
        <v>161</v>
      </c>
      <c r="AW222" s="14" t="s">
        <v>33</v>
      </c>
      <c r="AX222" s="14" t="s">
        <v>79</v>
      </c>
      <c r="AY222" s="241" t="s">
        <v>152</v>
      </c>
    </row>
    <row r="223" s="2" customFormat="1" ht="24.15" customHeight="1">
      <c r="A223" s="39"/>
      <c r="B223" s="40"/>
      <c r="C223" s="206" t="s">
        <v>377</v>
      </c>
      <c r="D223" s="206" t="s">
        <v>157</v>
      </c>
      <c r="E223" s="207" t="s">
        <v>378</v>
      </c>
      <c r="F223" s="208" t="s">
        <v>379</v>
      </c>
      <c r="G223" s="209" t="s">
        <v>160</v>
      </c>
      <c r="H223" s="210">
        <v>34.116</v>
      </c>
      <c r="I223" s="211"/>
      <c r="J223" s="212">
        <f>ROUND(I223*H223,2)</f>
        <v>0</v>
      </c>
      <c r="K223" s="208" t="s">
        <v>19</v>
      </c>
      <c r="L223" s="45"/>
      <c r="M223" s="213" t="s">
        <v>19</v>
      </c>
      <c r="N223" s="214" t="s">
        <v>42</v>
      </c>
      <c r="O223" s="85"/>
      <c r="P223" s="215">
        <f>O223*H223</f>
        <v>0</v>
      </c>
      <c r="Q223" s="215">
        <v>0</v>
      </c>
      <c r="R223" s="215">
        <f>Q223*H223</f>
        <v>0</v>
      </c>
      <c r="S223" s="215">
        <v>0</v>
      </c>
      <c r="T223" s="216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17" t="s">
        <v>265</v>
      </c>
      <c r="AT223" s="217" t="s">
        <v>157</v>
      </c>
      <c r="AU223" s="217" t="s">
        <v>81</v>
      </c>
      <c r="AY223" s="18" t="s">
        <v>152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8" t="s">
        <v>79</v>
      </c>
      <c r="BK223" s="218">
        <f>ROUND(I223*H223,2)</f>
        <v>0</v>
      </c>
      <c r="BL223" s="18" t="s">
        <v>265</v>
      </c>
      <c r="BM223" s="217" t="s">
        <v>380</v>
      </c>
    </row>
    <row r="224" s="2" customFormat="1" ht="16.5" customHeight="1">
      <c r="A224" s="39"/>
      <c r="B224" s="40"/>
      <c r="C224" s="247" t="s">
        <v>381</v>
      </c>
      <c r="D224" s="247" t="s">
        <v>296</v>
      </c>
      <c r="E224" s="248" t="s">
        <v>382</v>
      </c>
      <c r="F224" s="249" t="s">
        <v>383</v>
      </c>
      <c r="G224" s="250" t="s">
        <v>160</v>
      </c>
      <c r="H224" s="251">
        <v>7.1299999999999999</v>
      </c>
      <c r="I224" s="252"/>
      <c r="J224" s="253">
        <f>ROUND(I224*H224,2)</f>
        <v>0</v>
      </c>
      <c r="K224" s="249" t="s">
        <v>173</v>
      </c>
      <c r="L224" s="254"/>
      <c r="M224" s="255" t="s">
        <v>19</v>
      </c>
      <c r="N224" s="256" t="s">
        <v>42</v>
      </c>
      <c r="O224" s="85"/>
      <c r="P224" s="215">
        <f>O224*H224</f>
        <v>0</v>
      </c>
      <c r="Q224" s="215">
        <v>0.00107</v>
      </c>
      <c r="R224" s="215">
        <f>Q224*H224</f>
        <v>0.0076290999999999998</v>
      </c>
      <c r="S224" s="215">
        <v>0</v>
      </c>
      <c r="T224" s="216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17" t="s">
        <v>299</v>
      </c>
      <c r="AT224" s="217" t="s">
        <v>296</v>
      </c>
      <c r="AU224" s="217" t="s">
        <v>81</v>
      </c>
      <c r="AY224" s="18" t="s">
        <v>152</v>
      </c>
      <c r="BE224" s="218">
        <f>IF(N224="základní",J224,0)</f>
        <v>0</v>
      </c>
      <c r="BF224" s="218">
        <f>IF(N224="snížená",J224,0)</f>
        <v>0</v>
      </c>
      <c r="BG224" s="218">
        <f>IF(N224="zákl. přenesená",J224,0)</f>
        <v>0</v>
      </c>
      <c r="BH224" s="218">
        <f>IF(N224="sníž. přenesená",J224,0)</f>
        <v>0</v>
      </c>
      <c r="BI224" s="218">
        <f>IF(N224="nulová",J224,0)</f>
        <v>0</v>
      </c>
      <c r="BJ224" s="18" t="s">
        <v>79</v>
      </c>
      <c r="BK224" s="218">
        <f>ROUND(I224*H224,2)</f>
        <v>0</v>
      </c>
      <c r="BL224" s="18" t="s">
        <v>265</v>
      </c>
      <c r="BM224" s="217" t="s">
        <v>384</v>
      </c>
    </row>
    <row r="225" s="15" customFormat="1">
      <c r="A225" s="15"/>
      <c r="B225" s="257"/>
      <c r="C225" s="258"/>
      <c r="D225" s="221" t="s">
        <v>163</v>
      </c>
      <c r="E225" s="259" t="s">
        <v>19</v>
      </c>
      <c r="F225" s="260" t="s">
        <v>385</v>
      </c>
      <c r="G225" s="258"/>
      <c r="H225" s="259" t="s">
        <v>19</v>
      </c>
      <c r="I225" s="261"/>
      <c r="J225" s="258"/>
      <c r="K225" s="258"/>
      <c r="L225" s="262"/>
      <c r="M225" s="263"/>
      <c r="N225" s="264"/>
      <c r="O225" s="264"/>
      <c r="P225" s="264"/>
      <c r="Q225" s="264"/>
      <c r="R225" s="264"/>
      <c r="S225" s="264"/>
      <c r="T225" s="26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66" t="s">
        <v>163</v>
      </c>
      <c r="AU225" s="266" t="s">
        <v>81</v>
      </c>
      <c r="AV225" s="15" t="s">
        <v>79</v>
      </c>
      <c r="AW225" s="15" t="s">
        <v>33</v>
      </c>
      <c r="AX225" s="15" t="s">
        <v>71</v>
      </c>
      <c r="AY225" s="266" t="s">
        <v>152</v>
      </c>
    </row>
    <row r="226" s="13" customFormat="1">
      <c r="A226" s="13"/>
      <c r="B226" s="219"/>
      <c r="C226" s="220"/>
      <c r="D226" s="221" t="s">
        <v>163</v>
      </c>
      <c r="E226" s="222" t="s">
        <v>19</v>
      </c>
      <c r="F226" s="223" t="s">
        <v>386</v>
      </c>
      <c r="G226" s="220"/>
      <c r="H226" s="224">
        <v>4.6219999999999999</v>
      </c>
      <c r="I226" s="225"/>
      <c r="J226" s="220"/>
      <c r="K226" s="220"/>
      <c r="L226" s="226"/>
      <c r="M226" s="227"/>
      <c r="N226" s="228"/>
      <c r="O226" s="228"/>
      <c r="P226" s="228"/>
      <c r="Q226" s="228"/>
      <c r="R226" s="228"/>
      <c r="S226" s="228"/>
      <c r="T226" s="229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30" t="s">
        <v>163</v>
      </c>
      <c r="AU226" s="230" t="s">
        <v>81</v>
      </c>
      <c r="AV226" s="13" t="s">
        <v>81</v>
      </c>
      <c r="AW226" s="13" t="s">
        <v>33</v>
      </c>
      <c r="AX226" s="13" t="s">
        <v>71</v>
      </c>
      <c r="AY226" s="230" t="s">
        <v>152</v>
      </c>
    </row>
    <row r="227" s="13" customFormat="1">
      <c r="A227" s="13"/>
      <c r="B227" s="219"/>
      <c r="C227" s="220"/>
      <c r="D227" s="221" t="s">
        <v>163</v>
      </c>
      <c r="E227" s="222" t="s">
        <v>19</v>
      </c>
      <c r="F227" s="223" t="s">
        <v>387</v>
      </c>
      <c r="G227" s="220"/>
      <c r="H227" s="224">
        <v>1.3200000000000001</v>
      </c>
      <c r="I227" s="225"/>
      <c r="J227" s="220"/>
      <c r="K227" s="220"/>
      <c r="L227" s="226"/>
      <c r="M227" s="227"/>
      <c r="N227" s="228"/>
      <c r="O227" s="228"/>
      <c r="P227" s="228"/>
      <c r="Q227" s="228"/>
      <c r="R227" s="228"/>
      <c r="S227" s="228"/>
      <c r="T227" s="229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0" t="s">
        <v>163</v>
      </c>
      <c r="AU227" s="230" t="s">
        <v>81</v>
      </c>
      <c r="AV227" s="13" t="s">
        <v>81</v>
      </c>
      <c r="AW227" s="13" t="s">
        <v>33</v>
      </c>
      <c r="AX227" s="13" t="s">
        <v>71</v>
      </c>
      <c r="AY227" s="230" t="s">
        <v>152</v>
      </c>
    </row>
    <row r="228" s="14" customFormat="1">
      <c r="A228" s="14"/>
      <c r="B228" s="231"/>
      <c r="C228" s="232"/>
      <c r="D228" s="221" t="s">
        <v>163</v>
      </c>
      <c r="E228" s="233" t="s">
        <v>94</v>
      </c>
      <c r="F228" s="234" t="s">
        <v>166</v>
      </c>
      <c r="G228" s="232"/>
      <c r="H228" s="235">
        <v>5.9420000000000002</v>
      </c>
      <c r="I228" s="236"/>
      <c r="J228" s="232"/>
      <c r="K228" s="232"/>
      <c r="L228" s="237"/>
      <c r="M228" s="238"/>
      <c r="N228" s="239"/>
      <c r="O228" s="239"/>
      <c r="P228" s="239"/>
      <c r="Q228" s="239"/>
      <c r="R228" s="239"/>
      <c r="S228" s="239"/>
      <c r="T228" s="240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41" t="s">
        <v>163</v>
      </c>
      <c r="AU228" s="241" t="s">
        <v>81</v>
      </c>
      <c r="AV228" s="14" t="s">
        <v>161</v>
      </c>
      <c r="AW228" s="14" t="s">
        <v>33</v>
      </c>
      <c r="AX228" s="14" t="s">
        <v>79</v>
      </c>
      <c r="AY228" s="241" t="s">
        <v>152</v>
      </c>
    </row>
    <row r="229" s="13" customFormat="1">
      <c r="A229" s="13"/>
      <c r="B229" s="219"/>
      <c r="C229" s="220"/>
      <c r="D229" s="221" t="s">
        <v>163</v>
      </c>
      <c r="E229" s="220"/>
      <c r="F229" s="223" t="s">
        <v>388</v>
      </c>
      <c r="G229" s="220"/>
      <c r="H229" s="224">
        <v>7.1299999999999999</v>
      </c>
      <c r="I229" s="225"/>
      <c r="J229" s="220"/>
      <c r="K229" s="220"/>
      <c r="L229" s="226"/>
      <c r="M229" s="227"/>
      <c r="N229" s="228"/>
      <c r="O229" s="228"/>
      <c r="P229" s="228"/>
      <c r="Q229" s="228"/>
      <c r="R229" s="228"/>
      <c r="S229" s="228"/>
      <c r="T229" s="229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0" t="s">
        <v>163</v>
      </c>
      <c r="AU229" s="230" t="s">
        <v>81</v>
      </c>
      <c r="AV229" s="13" t="s">
        <v>81</v>
      </c>
      <c r="AW229" s="13" t="s">
        <v>4</v>
      </c>
      <c r="AX229" s="13" t="s">
        <v>79</v>
      </c>
      <c r="AY229" s="230" t="s">
        <v>152</v>
      </c>
    </row>
    <row r="230" s="2" customFormat="1" ht="16.5" customHeight="1">
      <c r="A230" s="39"/>
      <c r="B230" s="40"/>
      <c r="C230" s="247" t="s">
        <v>389</v>
      </c>
      <c r="D230" s="247" t="s">
        <v>296</v>
      </c>
      <c r="E230" s="248" t="s">
        <v>390</v>
      </c>
      <c r="F230" s="249" t="s">
        <v>391</v>
      </c>
      <c r="G230" s="250" t="s">
        <v>160</v>
      </c>
      <c r="H230" s="251">
        <v>18.07</v>
      </c>
      <c r="I230" s="252"/>
      <c r="J230" s="253">
        <f>ROUND(I230*H230,2)</f>
        <v>0</v>
      </c>
      <c r="K230" s="249" t="s">
        <v>173</v>
      </c>
      <c r="L230" s="254"/>
      <c r="M230" s="255" t="s">
        <v>19</v>
      </c>
      <c r="N230" s="256" t="s">
        <v>42</v>
      </c>
      <c r="O230" s="85"/>
      <c r="P230" s="215">
        <f>O230*H230</f>
        <v>0</v>
      </c>
      <c r="Q230" s="215">
        <v>0.00107</v>
      </c>
      <c r="R230" s="215">
        <f>Q230*H230</f>
        <v>0.019334899999999999</v>
      </c>
      <c r="S230" s="215">
        <v>0</v>
      </c>
      <c r="T230" s="216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17" t="s">
        <v>299</v>
      </c>
      <c r="AT230" s="217" t="s">
        <v>296</v>
      </c>
      <c r="AU230" s="217" t="s">
        <v>81</v>
      </c>
      <c r="AY230" s="18" t="s">
        <v>152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8" t="s">
        <v>79</v>
      </c>
      <c r="BK230" s="218">
        <f>ROUND(I230*H230,2)</f>
        <v>0</v>
      </c>
      <c r="BL230" s="18" t="s">
        <v>265</v>
      </c>
      <c r="BM230" s="217" t="s">
        <v>392</v>
      </c>
    </row>
    <row r="231" s="15" customFormat="1">
      <c r="A231" s="15"/>
      <c r="B231" s="257"/>
      <c r="C231" s="258"/>
      <c r="D231" s="221" t="s">
        <v>163</v>
      </c>
      <c r="E231" s="259" t="s">
        <v>19</v>
      </c>
      <c r="F231" s="260" t="s">
        <v>385</v>
      </c>
      <c r="G231" s="258"/>
      <c r="H231" s="259" t="s">
        <v>19</v>
      </c>
      <c r="I231" s="261"/>
      <c r="J231" s="258"/>
      <c r="K231" s="258"/>
      <c r="L231" s="262"/>
      <c r="M231" s="263"/>
      <c r="N231" s="264"/>
      <c r="O231" s="264"/>
      <c r="P231" s="264"/>
      <c r="Q231" s="264"/>
      <c r="R231" s="264"/>
      <c r="S231" s="264"/>
      <c r="T231" s="26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66" t="s">
        <v>163</v>
      </c>
      <c r="AU231" s="266" t="s">
        <v>81</v>
      </c>
      <c r="AV231" s="15" t="s">
        <v>79</v>
      </c>
      <c r="AW231" s="15" t="s">
        <v>33</v>
      </c>
      <c r="AX231" s="15" t="s">
        <v>71</v>
      </c>
      <c r="AY231" s="266" t="s">
        <v>152</v>
      </c>
    </row>
    <row r="232" s="13" customFormat="1">
      <c r="A232" s="13"/>
      <c r="B232" s="219"/>
      <c r="C232" s="220"/>
      <c r="D232" s="221" t="s">
        <v>163</v>
      </c>
      <c r="E232" s="222" t="s">
        <v>19</v>
      </c>
      <c r="F232" s="223" t="s">
        <v>393</v>
      </c>
      <c r="G232" s="220"/>
      <c r="H232" s="224">
        <v>1.044</v>
      </c>
      <c r="I232" s="225"/>
      <c r="J232" s="220"/>
      <c r="K232" s="220"/>
      <c r="L232" s="226"/>
      <c r="M232" s="227"/>
      <c r="N232" s="228"/>
      <c r="O232" s="228"/>
      <c r="P232" s="228"/>
      <c r="Q232" s="228"/>
      <c r="R232" s="228"/>
      <c r="S232" s="228"/>
      <c r="T232" s="229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0" t="s">
        <v>163</v>
      </c>
      <c r="AU232" s="230" t="s">
        <v>81</v>
      </c>
      <c r="AV232" s="13" t="s">
        <v>81</v>
      </c>
      <c r="AW232" s="13" t="s">
        <v>33</v>
      </c>
      <c r="AX232" s="13" t="s">
        <v>71</v>
      </c>
      <c r="AY232" s="230" t="s">
        <v>152</v>
      </c>
    </row>
    <row r="233" s="13" customFormat="1">
      <c r="A233" s="13"/>
      <c r="B233" s="219"/>
      <c r="C233" s="220"/>
      <c r="D233" s="221" t="s">
        <v>163</v>
      </c>
      <c r="E233" s="222" t="s">
        <v>19</v>
      </c>
      <c r="F233" s="223" t="s">
        <v>394</v>
      </c>
      <c r="G233" s="220"/>
      <c r="H233" s="224">
        <v>14.013999999999999</v>
      </c>
      <c r="I233" s="225"/>
      <c r="J233" s="220"/>
      <c r="K233" s="220"/>
      <c r="L233" s="226"/>
      <c r="M233" s="227"/>
      <c r="N233" s="228"/>
      <c r="O233" s="228"/>
      <c r="P233" s="228"/>
      <c r="Q233" s="228"/>
      <c r="R233" s="228"/>
      <c r="S233" s="228"/>
      <c r="T233" s="229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0" t="s">
        <v>163</v>
      </c>
      <c r="AU233" s="230" t="s">
        <v>81</v>
      </c>
      <c r="AV233" s="13" t="s">
        <v>81</v>
      </c>
      <c r="AW233" s="13" t="s">
        <v>33</v>
      </c>
      <c r="AX233" s="13" t="s">
        <v>71</v>
      </c>
      <c r="AY233" s="230" t="s">
        <v>152</v>
      </c>
    </row>
    <row r="234" s="14" customFormat="1">
      <c r="A234" s="14"/>
      <c r="B234" s="231"/>
      <c r="C234" s="232"/>
      <c r="D234" s="221" t="s">
        <v>163</v>
      </c>
      <c r="E234" s="233" t="s">
        <v>96</v>
      </c>
      <c r="F234" s="234" t="s">
        <v>166</v>
      </c>
      <c r="G234" s="232"/>
      <c r="H234" s="235">
        <v>15.058</v>
      </c>
      <c r="I234" s="236"/>
      <c r="J234" s="232"/>
      <c r="K234" s="232"/>
      <c r="L234" s="237"/>
      <c r="M234" s="238"/>
      <c r="N234" s="239"/>
      <c r="O234" s="239"/>
      <c r="P234" s="239"/>
      <c r="Q234" s="239"/>
      <c r="R234" s="239"/>
      <c r="S234" s="239"/>
      <c r="T234" s="240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41" t="s">
        <v>163</v>
      </c>
      <c r="AU234" s="241" t="s">
        <v>81</v>
      </c>
      <c r="AV234" s="14" t="s">
        <v>161</v>
      </c>
      <c r="AW234" s="14" t="s">
        <v>33</v>
      </c>
      <c r="AX234" s="14" t="s">
        <v>79</v>
      </c>
      <c r="AY234" s="241" t="s">
        <v>152</v>
      </c>
    </row>
    <row r="235" s="13" customFormat="1">
      <c r="A235" s="13"/>
      <c r="B235" s="219"/>
      <c r="C235" s="220"/>
      <c r="D235" s="221" t="s">
        <v>163</v>
      </c>
      <c r="E235" s="220"/>
      <c r="F235" s="223" t="s">
        <v>395</v>
      </c>
      <c r="G235" s="220"/>
      <c r="H235" s="224">
        <v>18.07</v>
      </c>
      <c r="I235" s="225"/>
      <c r="J235" s="220"/>
      <c r="K235" s="220"/>
      <c r="L235" s="226"/>
      <c r="M235" s="227"/>
      <c r="N235" s="228"/>
      <c r="O235" s="228"/>
      <c r="P235" s="228"/>
      <c r="Q235" s="228"/>
      <c r="R235" s="228"/>
      <c r="S235" s="228"/>
      <c r="T235" s="229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0" t="s">
        <v>163</v>
      </c>
      <c r="AU235" s="230" t="s">
        <v>81</v>
      </c>
      <c r="AV235" s="13" t="s">
        <v>81</v>
      </c>
      <c r="AW235" s="13" t="s">
        <v>4</v>
      </c>
      <c r="AX235" s="13" t="s">
        <v>79</v>
      </c>
      <c r="AY235" s="230" t="s">
        <v>152</v>
      </c>
    </row>
    <row r="236" s="2" customFormat="1" ht="16.5" customHeight="1">
      <c r="A236" s="39"/>
      <c r="B236" s="40"/>
      <c r="C236" s="247" t="s">
        <v>396</v>
      </c>
      <c r="D236" s="247" t="s">
        <v>296</v>
      </c>
      <c r="E236" s="248" t="s">
        <v>397</v>
      </c>
      <c r="F236" s="249" t="s">
        <v>398</v>
      </c>
      <c r="G236" s="250" t="s">
        <v>160</v>
      </c>
      <c r="H236" s="251">
        <v>15.739000000000001</v>
      </c>
      <c r="I236" s="252"/>
      <c r="J236" s="253">
        <f>ROUND(I236*H236,2)</f>
        <v>0</v>
      </c>
      <c r="K236" s="249" t="s">
        <v>173</v>
      </c>
      <c r="L236" s="254"/>
      <c r="M236" s="255" t="s">
        <v>19</v>
      </c>
      <c r="N236" s="256" t="s">
        <v>42</v>
      </c>
      <c r="O236" s="85"/>
      <c r="P236" s="215">
        <f>O236*H236</f>
        <v>0</v>
      </c>
      <c r="Q236" s="215">
        <v>0.00107</v>
      </c>
      <c r="R236" s="215">
        <f>Q236*H236</f>
        <v>0.016840730000000002</v>
      </c>
      <c r="S236" s="215">
        <v>0</v>
      </c>
      <c r="T236" s="216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17" t="s">
        <v>299</v>
      </c>
      <c r="AT236" s="217" t="s">
        <v>296</v>
      </c>
      <c r="AU236" s="217" t="s">
        <v>81</v>
      </c>
      <c r="AY236" s="18" t="s">
        <v>152</v>
      </c>
      <c r="BE236" s="218">
        <f>IF(N236="základní",J236,0)</f>
        <v>0</v>
      </c>
      <c r="BF236" s="218">
        <f>IF(N236="snížená",J236,0)</f>
        <v>0</v>
      </c>
      <c r="BG236" s="218">
        <f>IF(N236="zákl. přenesená",J236,0)</f>
        <v>0</v>
      </c>
      <c r="BH236" s="218">
        <f>IF(N236="sníž. přenesená",J236,0)</f>
        <v>0</v>
      </c>
      <c r="BI236" s="218">
        <f>IF(N236="nulová",J236,0)</f>
        <v>0</v>
      </c>
      <c r="BJ236" s="18" t="s">
        <v>79</v>
      </c>
      <c r="BK236" s="218">
        <f>ROUND(I236*H236,2)</f>
        <v>0</v>
      </c>
      <c r="BL236" s="18" t="s">
        <v>265</v>
      </c>
      <c r="BM236" s="217" t="s">
        <v>399</v>
      </c>
    </row>
    <row r="237" s="15" customFormat="1">
      <c r="A237" s="15"/>
      <c r="B237" s="257"/>
      <c r="C237" s="258"/>
      <c r="D237" s="221" t="s">
        <v>163</v>
      </c>
      <c r="E237" s="259" t="s">
        <v>19</v>
      </c>
      <c r="F237" s="260" t="s">
        <v>400</v>
      </c>
      <c r="G237" s="258"/>
      <c r="H237" s="259" t="s">
        <v>19</v>
      </c>
      <c r="I237" s="261"/>
      <c r="J237" s="258"/>
      <c r="K237" s="258"/>
      <c r="L237" s="262"/>
      <c r="M237" s="263"/>
      <c r="N237" s="264"/>
      <c r="O237" s="264"/>
      <c r="P237" s="264"/>
      <c r="Q237" s="264"/>
      <c r="R237" s="264"/>
      <c r="S237" s="264"/>
      <c r="T237" s="26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66" t="s">
        <v>163</v>
      </c>
      <c r="AU237" s="266" t="s">
        <v>81</v>
      </c>
      <c r="AV237" s="15" t="s">
        <v>79</v>
      </c>
      <c r="AW237" s="15" t="s">
        <v>33</v>
      </c>
      <c r="AX237" s="15" t="s">
        <v>71</v>
      </c>
      <c r="AY237" s="266" t="s">
        <v>152</v>
      </c>
    </row>
    <row r="238" s="13" customFormat="1">
      <c r="A238" s="13"/>
      <c r="B238" s="219"/>
      <c r="C238" s="220"/>
      <c r="D238" s="221" t="s">
        <v>163</v>
      </c>
      <c r="E238" s="222" t="s">
        <v>19</v>
      </c>
      <c r="F238" s="223" t="s">
        <v>401</v>
      </c>
      <c r="G238" s="220"/>
      <c r="H238" s="224">
        <v>0.60499999999999998</v>
      </c>
      <c r="I238" s="225"/>
      <c r="J238" s="220"/>
      <c r="K238" s="220"/>
      <c r="L238" s="226"/>
      <c r="M238" s="227"/>
      <c r="N238" s="228"/>
      <c r="O238" s="228"/>
      <c r="P238" s="228"/>
      <c r="Q238" s="228"/>
      <c r="R238" s="228"/>
      <c r="S238" s="228"/>
      <c r="T238" s="229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0" t="s">
        <v>163</v>
      </c>
      <c r="AU238" s="230" t="s">
        <v>81</v>
      </c>
      <c r="AV238" s="13" t="s">
        <v>81</v>
      </c>
      <c r="AW238" s="13" t="s">
        <v>33</v>
      </c>
      <c r="AX238" s="13" t="s">
        <v>71</v>
      </c>
      <c r="AY238" s="230" t="s">
        <v>152</v>
      </c>
    </row>
    <row r="239" s="13" customFormat="1">
      <c r="A239" s="13"/>
      <c r="B239" s="219"/>
      <c r="C239" s="220"/>
      <c r="D239" s="221" t="s">
        <v>163</v>
      </c>
      <c r="E239" s="222" t="s">
        <v>19</v>
      </c>
      <c r="F239" s="223" t="s">
        <v>402</v>
      </c>
      <c r="G239" s="220"/>
      <c r="H239" s="224">
        <v>2.4580000000000002</v>
      </c>
      <c r="I239" s="225"/>
      <c r="J239" s="220"/>
      <c r="K239" s="220"/>
      <c r="L239" s="226"/>
      <c r="M239" s="227"/>
      <c r="N239" s="228"/>
      <c r="O239" s="228"/>
      <c r="P239" s="228"/>
      <c r="Q239" s="228"/>
      <c r="R239" s="228"/>
      <c r="S239" s="228"/>
      <c r="T239" s="229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0" t="s">
        <v>163</v>
      </c>
      <c r="AU239" s="230" t="s">
        <v>81</v>
      </c>
      <c r="AV239" s="13" t="s">
        <v>81</v>
      </c>
      <c r="AW239" s="13" t="s">
        <v>33</v>
      </c>
      <c r="AX239" s="13" t="s">
        <v>71</v>
      </c>
      <c r="AY239" s="230" t="s">
        <v>152</v>
      </c>
    </row>
    <row r="240" s="13" customFormat="1">
      <c r="A240" s="13"/>
      <c r="B240" s="219"/>
      <c r="C240" s="220"/>
      <c r="D240" s="221" t="s">
        <v>163</v>
      </c>
      <c r="E240" s="222" t="s">
        <v>19</v>
      </c>
      <c r="F240" s="223" t="s">
        <v>403</v>
      </c>
      <c r="G240" s="220"/>
      <c r="H240" s="224">
        <v>3.226</v>
      </c>
      <c r="I240" s="225"/>
      <c r="J240" s="220"/>
      <c r="K240" s="220"/>
      <c r="L240" s="226"/>
      <c r="M240" s="227"/>
      <c r="N240" s="228"/>
      <c r="O240" s="228"/>
      <c r="P240" s="228"/>
      <c r="Q240" s="228"/>
      <c r="R240" s="228"/>
      <c r="S240" s="228"/>
      <c r="T240" s="229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0" t="s">
        <v>163</v>
      </c>
      <c r="AU240" s="230" t="s">
        <v>81</v>
      </c>
      <c r="AV240" s="13" t="s">
        <v>81</v>
      </c>
      <c r="AW240" s="13" t="s">
        <v>33</v>
      </c>
      <c r="AX240" s="13" t="s">
        <v>71</v>
      </c>
      <c r="AY240" s="230" t="s">
        <v>152</v>
      </c>
    </row>
    <row r="241" s="13" customFormat="1">
      <c r="A241" s="13"/>
      <c r="B241" s="219"/>
      <c r="C241" s="220"/>
      <c r="D241" s="221" t="s">
        <v>163</v>
      </c>
      <c r="E241" s="222" t="s">
        <v>19</v>
      </c>
      <c r="F241" s="223" t="s">
        <v>404</v>
      </c>
      <c r="G241" s="220"/>
      <c r="H241" s="224">
        <v>1.21</v>
      </c>
      <c r="I241" s="225"/>
      <c r="J241" s="220"/>
      <c r="K241" s="220"/>
      <c r="L241" s="226"/>
      <c r="M241" s="227"/>
      <c r="N241" s="228"/>
      <c r="O241" s="228"/>
      <c r="P241" s="228"/>
      <c r="Q241" s="228"/>
      <c r="R241" s="228"/>
      <c r="S241" s="228"/>
      <c r="T241" s="229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0" t="s">
        <v>163</v>
      </c>
      <c r="AU241" s="230" t="s">
        <v>81</v>
      </c>
      <c r="AV241" s="13" t="s">
        <v>81</v>
      </c>
      <c r="AW241" s="13" t="s">
        <v>33</v>
      </c>
      <c r="AX241" s="13" t="s">
        <v>71</v>
      </c>
      <c r="AY241" s="230" t="s">
        <v>152</v>
      </c>
    </row>
    <row r="242" s="13" customFormat="1">
      <c r="A242" s="13"/>
      <c r="B242" s="219"/>
      <c r="C242" s="220"/>
      <c r="D242" s="221" t="s">
        <v>163</v>
      </c>
      <c r="E242" s="222" t="s">
        <v>19</v>
      </c>
      <c r="F242" s="223" t="s">
        <v>405</v>
      </c>
      <c r="G242" s="220"/>
      <c r="H242" s="224">
        <v>2.4289999999999998</v>
      </c>
      <c r="I242" s="225"/>
      <c r="J242" s="220"/>
      <c r="K242" s="220"/>
      <c r="L242" s="226"/>
      <c r="M242" s="227"/>
      <c r="N242" s="228"/>
      <c r="O242" s="228"/>
      <c r="P242" s="228"/>
      <c r="Q242" s="228"/>
      <c r="R242" s="228"/>
      <c r="S242" s="228"/>
      <c r="T242" s="229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0" t="s">
        <v>163</v>
      </c>
      <c r="AU242" s="230" t="s">
        <v>81</v>
      </c>
      <c r="AV242" s="13" t="s">
        <v>81</v>
      </c>
      <c r="AW242" s="13" t="s">
        <v>33</v>
      </c>
      <c r="AX242" s="13" t="s">
        <v>71</v>
      </c>
      <c r="AY242" s="230" t="s">
        <v>152</v>
      </c>
    </row>
    <row r="243" s="13" customFormat="1">
      <c r="A243" s="13"/>
      <c r="B243" s="219"/>
      <c r="C243" s="220"/>
      <c r="D243" s="221" t="s">
        <v>163</v>
      </c>
      <c r="E243" s="222" t="s">
        <v>19</v>
      </c>
      <c r="F243" s="223" t="s">
        <v>406</v>
      </c>
      <c r="G243" s="220"/>
      <c r="H243" s="224">
        <v>3.1880000000000002</v>
      </c>
      <c r="I243" s="225"/>
      <c r="J243" s="220"/>
      <c r="K243" s="220"/>
      <c r="L243" s="226"/>
      <c r="M243" s="227"/>
      <c r="N243" s="228"/>
      <c r="O243" s="228"/>
      <c r="P243" s="228"/>
      <c r="Q243" s="228"/>
      <c r="R243" s="228"/>
      <c r="S243" s="228"/>
      <c r="T243" s="229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0" t="s">
        <v>163</v>
      </c>
      <c r="AU243" s="230" t="s">
        <v>81</v>
      </c>
      <c r="AV243" s="13" t="s">
        <v>81</v>
      </c>
      <c r="AW243" s="13" t="s">
        <v>33</v>
      </c>
      <c r="AX243" s="13" t="s">
        <v>71</v>
      </c>
      <c r="AY243" s="230" t="s">
        <v>152</v>
      </c>
    </row>
    <row r="244" s="14" customFormat="1">
      <c r="A244" s="14"/>
      <c r="B244" s="231"/>
      <c r="C244" s="232"/>
      <c r="D244" s="221" t="s">
        <v>163</v>
      </c>
      <c r="E244" s="233" t="s">
        <v>99</v>
      </c>
      <c r="F244" s="234" t="s">
        <v>166</v>
      </c>
      <c r="G244" s="232"/>
      <c r="H244" s="235">
        <v>13.116</v>
      </c>
      <c r="I244" s="236"/>
      <c r="J244" s="232"/>
      <c r="K244" s="232"/>
      <c r="L244" s="237"/>
      <c r="M244" s="238"/>
      <c r="N244" s="239"/>
      <c r="O244" s="239"/>
      <c r="P244" s="239"/>
      <c r="Q244" s="239"/>
      <c r="R244" s="239"/>
      <c r="S244" s="239"/>
      <c r="T244" s="240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41" t="s">
        <v>163</v>
      </c>
      <c r="AU244" s="241" t="s">
        <v>81</v>
      </c>
      <c r="AV244" s="14" t="s">
        <v>161</v>
      </c>
      <c r="AW244" s="14" t="s">
        <v>33</v>
      </c>
      <c r="AX244" s="14" t="s">
        <v>79</v>
      </c>
      <c r="AY244" s="241" t="s">
        <v>152</v>
      </c>
    </row>
    <row r="245" s="13" customFormat="1">
      <c r="A245" s="13"/>
      <c r="B245" s="219"/>
      <c r="C245" s="220"/>
      <c r="D245" s="221" t="s">
        <v>163</v>
      </c>
      <c r="E245" s="220"/>
      <c r="F245" s="223" t="s">
        <v>407</v>
      </c>
      <c r="G245" s="220"/>
      <c r="H245" s="224">
        <v>15.739000000000001</v>
      </c>
      <c r="I245" s="225"/>
      <c r="J245" s="220"/>
      <c r="K245" s="220"/>
      <c r="L245" s="226"/>
      <c r="M245" s="227"/>
      <c r="N245" s="228"/>
      <c r="O245" s="228"/>
      <c r="P245" s="228"/>
      <c r="Q245" s="228"/>
      <c r="R245" s="228"/>
      <c r="S245" s="228"/>
      <c r="T245" s="229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0" t="s">
        <v>163</v>
      </c>
      <c r="AU245" s="230" t="s">
        <v>81</v>
      </c>
      <c r="AV245" s="13" t="s">
        <v>81</v>
      </c>
      <c r="AW245" s="13" t="s">
        <v>4</v>
      </c>
      <c r="AX245" s="13" t="s">
        <v>79</v>
      </c>
      <c r="AY245" s="230" t="s">
        <v>152</v>
      </c>
    </row>
    <row r="246" s="2" customFormat="1" ht="24.15" customHeight="1">
      <c r="A246" s="39"/>
      <c r="B246" s="40"/>
      <c r="C246" s="206" t="s">
        <v>408</v>
      </c>
      <c r="D246" s="206" t="s">
        <v>157</v>
      </c>
      <c r="E246" s="207" t="s">
        <v>409</v>
      </c>
      <c r="F246" s="208" t="s">
        <v>410</v>
      </c>
      <c r="G246" s="209" t="s">
        <v>205</v>
      </c>
      <c r="H246" s="210">
        <v>0.043999999999999997</v>
      </c>
      <c r="I246" s="211"/>
      <c r="J246" s="212">
        <f>ROUND(I246*H246,2)</f>
        <v>0</v>
      </c>
      <c r="K246" s="208" t="s">
        <v>173</v>
      </c>
      <c r="L246" s="45"/>
      <c r="M246" s="213" t="s">
        <v>19</v>
      </c>
      <c r="N246" s="214" t="s">
        <v>42</v>
      </c>
      <c r="O246" s="85"/>
      <c r="P246" s="215">
        <f>O246*H246</f>
        <v>0</v>
      </c>
      <c r="Q246" s="215">
        <v>0</v>
      </c>
      <c r="R246" s="215">
        <f>Q246*H246</f>
        <v>0</v>
      </c>
      <c r="S246" s="215">
        <v>0</v>
      </c>
      <c r="T246" s="216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17" t="s">
        <v>265</v>
      </c>
      <c r="AT246" s="217" t="s">
        <v>157</v>
      </c>
      <c r="AU246" s="217" t="s">
        <v>81</v>
      </c>
      <c r="AY246" s="18" t="s">
        <v>152</v>
      </c>
      <c r="BE246" s="218">
        <f>IF(N246="základní",J246,0)</f>
        <v>0</v>
      </c>
      <c r="BF246" s="218">
        <f>IF(N246="snížená",J246,0)</f>
        <v>0</v>
      </c>
      <c r="BG246" s="218">
        <f>IF(N246="zákl. přenesená",J246,0)</f>
        <v>0</v>
      </c>
      <c r="BH246" s="218">
        <f>IF(N246="sníž. přenesená",J246,0)</f>
        <v>0</v>
      </c>
      <c r="BI246" s="218">
        <f>IF(N246="nulová",J246,0)</f>
        <v>0</v>
      </c>
      <c r="BJ246" s="18" t="s">
        <v>79</v>
      </c>
      <c r="BK246" s="218">
        <f>ROUND(I246*H246,2)</f>
        <v>0</v>
      </c>
      <c r="BL246" s="18" t="s">
        <v>265</v>
      </c>
      <c r="BM246" s="217" t="s">
        <v>411</v>
      </c>
    </row>
    <row r="247" s="2" customFormat="1">
      <c r="A247" s="39"/>
      <c r="B247" s="40"/>
      <c r="C247" s="41"/>
      <c r="D247" s="242" t="s">
        <v>175</v>
      </c>
      <c r="E247" s="41"/>
      <c r="F247" s="243" t="s">
        <v>412</v>
      </c>
      <c r="G247" s="41"/>
      <c r="H247" s="41"/>
      <c r="I247" s="244"/>
      <c r="J247" s="41"/>
      <c r="K247" s="41"/>
      <c r="L247" s="45"/>
      <c r="M247" s="245"/>
      <c r="N247" s="246"/>
      <c r="O247" s="85"/>
      <c r="P247" s="85"/>
      <c r="Q247" s="85"/>
      <c r="R247" s="85"/>
      <c r="S247" s="85"/>
      <c r="T247" s="86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175</v>
      </c>
      <c r="AU247" s="18" t="s">
        <v>81</v>
      </c>
    </row>
    <row r="248" s="12" customFormat="1" ht="22.8" customHeight="1">
      <c r="A248" s="12"/>
      <c r="B248" s="190"/>
      <c r="C248" s="191"/>
      <c r="D248" s="192" t="s">
        <v>70</v>
      </c>
      <c r="E248" s="204" t="s">
        <v>413</v>
      </c>
      <c r="F248" s="204" t="s">
        <v>414</v>
      </c>
      <c r="G248" s="191"/>
      <c r="H248" s="191"/>
      <c r="I248" s="194"/>
      <c r="J248" s="205">
        <f>BK248</f>
        <v>0</v>
      </c>
      <c r="K248" s="191"/>
      <c r="L248" s="196"/>
      <c r="M248" s="197"/>
      <c r="N248" s="198"/>
      <c r="O248" s="198"/>
      <c r="P248" s="199">
        <f>SUM(P249:P274)</f>
        <v>0</v>
      </c>
      <c r="Q248" s="198"/>
      <c r="R248" s="199">
        <f>SUM(R249:R274)</f>
        <v>0.42773611999999994</v>
      </c>
      <c r="S248" s="198"/>
      <c r="T248" s="200">
        <f>SUM(T249:T274)</f>
        <v>0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01" t="s">
        <v>81</v>
      </c>
      <c r="AT248" s="202" t="s">
        <v>70</v>
      </c>
      <c r="AU248" s="202" t="s">
        <v>79</v>
      </c>
      <c r="AY248" s="201" t="s">
        <v>152</v>
      </c>
      <c r="BK248" s="203">
        <f>SUM(BK249:BK274)</f>
        <v>0</v>
      </c>
    </row>
    <row r="249" s="2" customFormat="1" ht="16.5" customHeight="1">
      <c r="A249" s="39"/>
      <c r="B249" s="40"/>
      <c r="C249" s="206" t="s">
        <v>415</v>
      </c>
      <c r="D249" s="206" t="s">
        <v>157</v>
      </c>
      <c r="E249" s="207" t="s">
        <v>416</v>
      </c>
      <c r="F249" s="208" t="s">
        <v>417</v>
      </c>
      <c r="G249" s="209" t="s">
        <v>160</v>
      </c>
      <c r="H249" s="210">
        <v>39.18</v>
      </c>
      <c r="I249" s="211"/>
      <c r="J249" s="212">
        <f>ROUND(I249*H249,2)</f>
        <v>0</v>
      </c>
      <c r="K249" s="208" t="s">
        <v>173</v>
      </c>
      <c r="L249" s="45"/>
      <c r="M249" s="213" t="s">
        <v>19</v>
      </c>
      <c r="N249" s="214" t="s">
        <v>42</v>
      </c>
      <c r="O249" s="85"/>
      <c r="P249" s="215">
        <f>O249*H249</f>
        <v>0</v>
      </c>
      <c r="Q249" s="215">
        <v>3.0000000000000001E-05</v>
      </c>
      <c r="R249" s="215">
        <f>Q249*H249</f>
        <v>0.0011754000000000001</v>
      </c>
      <c r="S249" s="215">
        <v>0</v>
      </c>
      <c r="T249" s="216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17" t="s">
        <v>265</v>
      </c>
      <c r="AT249" s="217" t="s">
        <v>157</v>
      </c>
      <c r="AU249" s="217" t="s">
        <v>81</v>
      </c>
      <c r="AY249" s="18" t="s">
        <v>152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8" t="s">
        <v>79</v>
      </c>
      <c r="BK249" s="218">
        <f>ROUND(I249*H249,2)</f>
        <v>0</v>
      </c>
      <c r="BL249" s="18" t="s">
        <v>265</v>
      </c>
      <c r="BM249" s="217" t="s">
        <v>418</v>
      </c>
    </row>
    <row r="250" s="2" customFormat="1">
      <c r="A250" s="39"/>
      <c r="B250" s="40"/>
      <c r="C250" s="41"/>
      <c r="D250" s="242" t="s">
        <v>175</v>
      </c>
      <c r="E250" s="41"/>
      <c r="F250" s="243" t="s">
        <v>419</v>
      </c>
      <c r="G250" s="41"/>
      <c r="H250" s="41"/>
      <c r="I250" s="244"/>
      <c r="J250" s="41"/>
      <c r="K250" s="41"/>
      <c r="L250" s="45"/>
      <c r="M250" s="245"/>
      <c r="N250" s="246"/>
      <c r="O250" s="85"/>
      <c r="P250" s="85"/>
      <c r="Q250" s="85"/>
      <c r="R250" s="85"/>
      <c r="S250" s="85"/>
      <c r="T250" s="86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8" t="s">
        <v>175</v>
      </c>
      <c r="AU250" s="18" t="s">
        <v>81</v>
      </c>
    </row>
    <row r="251" s="13" customFormat="1">
      <c r="A251" s="13"/>
      <c r="B251" s="219"/>
      <c r="C251" s="220"/>
      <c r="D251" s="221" t="s">
        <v>163</v>
      </c>
      <c r="E251" s="222" t="s">
        <v>19</v>
      </c>
      <c r="F251" s="223" t="s">
        <v>101</v>
      </c>
      <c r="G251" s="220"/>
      <c r="H251" s="224">
        <v>39.18</v>
      </c>
      <c r="I251" s="225"/>
      <c r="J251" s="220"/>
      <c r="K251" s="220"/>
      <c r="L251" s="226"/>
      <c r="M251" s="227"/>
      <c r="N251" s="228"/>
      <c r="O251" s="228"/>
      <c r="P251" s="228"/>
      <c r="Q251" s="228"/>
      <c r="R251" s="228"/>
      <c r="S251" s="228"/>
      <c r="T251" s="229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0" t="s">
        <v>163</v>
      </c>
      <c r="AU251" s="230" t="s">
        <v>81</v>
      </c>
      <c r="AV251" s="13" t="s">
        <v>81</v>
      </c>
      <c r="AW251" s="13" t="s">
        <v>33</v>
      </c>
      <c r="AX251" s="13" t="s">
        <v>71</v>
      </c>
      <c r="AY251" s="230" t="s">
        <v>152</v>
      </c>
    </row>
    <row r="252" s="14" customFormat="1">
      <c r="A252" s="14"/>
      <c r="B252" s="231"/>
      <c r="C252" s="232"/>
      <c r="D252" s="221" t="s">
        <v>163</v>
      </c>
      <c r="E252" s="233" t="s">
        <v>19</v>
      </c>
      <c r="F252" s="234" t="s">
        <v>166</v>
      </c>
      <c r="G252" s="232"/>
      <c r="H252" s="235">
        <v>39.18</v>
      </c>
      <c r="I252" s="236"/>
      <c r="J252" s="232"/>
      <c r="K252" s="232"/>
      <c r="L252" s="237"/>
      <c r="M252" s="238"/>
      <c r="N252" s="239"/>
      <c r="O252" s="239"/>
      <c r="P252" s="239"/>
      <c r="Q252" s="239"/>
      <c r="R252" s="239"/>
      <c r="S252" s="239"/>
      <c r="T252" s="240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41" t="s">
        <v>163</v>
      </c>
      <c r="AU252" s="241" t="s">
        <v>81</v>
      </c>
      <c r="AV252" s="14" t="s">
        <v>161</v>
      </c>
      <c r="AW252" s="14" t="s">
        <v>33</v>
      </c>
      <c r="AX252" s="14" t="s">
        <v>79</v>
      </c>
      <c r="AY252" s="241" t="s">
        <v>152</v>
      </c>
    </row>
    <row r="253" s="2" customFormat="1" ht="21.75" customHeight="1">
      <c r="A253" s="39"/>
      <c r="B253" s="40"/>
      <c r="C253" s="206" t="s">
        <v>420</v>
      </c>
      <c r="D253" s="206" t="s">
        <v>157</v>
      </c>
      <c r="E253" s="207" t="s">
        <v>421</v>
      </c>
      <c r="F253" s="208" t="s">
        <v>422</v>
      </c>
      <c r="G253" s="209" t="s">
        <v>160</v>
      </c>
      <c r="H253" s="210">
        <v>39.18</v>
      </c>
      <c r="I253" s="211"/>
      <c r="J253" s="212">
        <f>ROUND(I253*H253,2)</f>
        <v>0</v>
      </c>
      <c r="K253" s="208" t="s">
        <v>173</v>
      </c>
      <c r="L253" s="45"/>
      <c r="M253" s="213" t="s">
        <v>19</v>
      </c>
      <c r="N253" s="214" t="s">
        <v>42</v>
      </c>
      <c r="O253" s="85"/>
      <c r="P253" s="215">
        <f>O253*H253</f>
        <v>0</v>
      </c>
      <c r="Q253" s="215">
        <v>0.0075799999999999999</v>
      </c>
      <c r="R253" s="215">
        <f>Q253*H253</f>
        <v>0.29698439999999998</v>
      </c>
      <c r="S253" s="215">
        <v>0</v>
      </c>
      <c r="T253" s="216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17" t="s">
        <v>265</v>
      </c>
      <c r="AT253" s="217" t="s">
        <v>157</v>
      </c>
      <c r="AU253" s="217" t="s">
        <v>81</v>
      </c>
      <c r="AY253" s="18" t="s">
        <v>152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8" t="s">
        <v>79</v>
      </c>
      <c r="BK253" s="218">
        <f>ROUND(I253*H253,2)</f>
        <v>0</v>
      </c>
      <c r="BL253" s="18" t="s">
        <v>265</v>
      </c>
      <c r="BM253" s="217" t="s">
        <v>423</v>
      </c>
    </row>
    <row r="254" s="2" customFormat="1">
      <c r="A254" s="39"/>
      <c r="B254" s="40"/>
      <c r="C254" s="41"/>
      <c r="D254" s="242" t="s">
        <v>175</v>
      </c>
      <c r="E254" s="41"/>
      <c r="F254" s="243" t="s">
        <v>424</v>
      </c>
      <c r="G254" s="41"/>
      <c r="H254" s="41"/>
      <c r="I254" s="244"/>
      <c r="J254" s="41"/>
      <c r="K254" s="41"/>
      <c r="L254" s="45"/>
      <c r="M254" s="245"/>
      <c r="N254" s="246"/>
      <c r="O254" s="85"/>
      <c r="P254" s="85"/>
      <c r="Q254" s="85"/>
      <c r="R254" s="85"/>
      <c r="S254" s="85"/>
      <c r="T254" s="86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T254" s="18" t="s">
        <v>175</v>
      </c>
      <c r="AU254" s="18" t="s">
        <v>81</v>
      </c>
    </row>
    <row r="255" s="13" customFormat="1">
      <c r="A255" s="13"/>
      <c r="B255" s="219"/>
      <c r="C255" s="220"/>
      <c r="D255" s="221" t="s">
        <v>163</v>
      </c>
      <c r="E255" s="222" t="s">
        <v>19</v>
      </c>
      <c r="F255" s="223" t="s">
        <v>101</v>
      </c>
      <c r="G255" s="220"/>
      <c r="H255" s="224">
        <v>39.18</v>
      </c>
      <c r="I255" s="225"/>
      <c r="J255" s="220"/>
      <c r="K255" s="220"/>
      <c r="L255" s="226"/>
      <c r="M255" s="227"/>
      <c r="N255" s="228"/>
      <c r="O255" s="228"/>
      <c r="P255" s="228"/>
      <c r="Q255" s="228"/>
      <c r="R255" s="228"/>
      <c r="S255" s="228"/>
      <c r="T255" s="229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0" t="s">
        <v>163</v>
      </c>
      <c r="AU255" s="230" t="s">
        <v>81</v>
      </c>
      <c r="AV255" s="13" t="s">
        <v>81</v>
      </c>
      <c r="AW255" s="13" t="s">
        <v>33</v>
      </c>
      <c r="AX255" s="13" t="s">
        <v>71</v>
      </c>
      <c r="AY255" s="230" t="s">
        <v>152</v>
      </c>
    </row>
    <row r="256" s="14" customFormat="1">
      <c r="A256" s="14"/>
      <c r="B256" s="231"/>
      <c r="C256" s="232"/>
      <c r="D256" s="221" t="s">
        <v>163</v>
      </c>
      <c r="E256" s="233" t="s">
        <v>19</v>
      </c>
      <c r="F256" s="234" t="s">
        <v>166</v>
      </c>
      <c r="G256" s="232"/>
      <c r="H256" s="235">
        <v>39.18</v>
      </c>
      <c r="I256" s="236"/>
      <c r="J256" s="232"/>
      <c r="K256" s="232"/>
      <c r="L256" s="237"/>
      <c r="M256" s="238"/>
      <c r="N256" s="239"/>
      <c r="O256" s="239"/>
      <c r="P256" s="239"/>
      <c r="Q256" s="239"/>
      <c r="R256" s="239"/>
      <c r="S256" s="239"/>
      <c r="T256" s="240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41" t="s">
        <v>163</v>
      </c>
      <c r="AU256" s="241" t="s">
        <v>81</v>
      </c>
      <c r="AV256" s="14" t="s">
        <v>161</v>
      </c>
      <c r="AW256" s="14" t="s">
        <v>33</v>
      </c>
      <c r="AX256" s="14" t="s">
        <v>79</v>
      </c>
      <c r="AY256" s="241" t="s">
        <v>152</v>
      </c>
    </row>
    <row r="257" s="2" customFormat="1" ht="21.75" customHeight="1">
      <c r="A257" s="39"/>
      <c r="B257" s="40"/>
      <c r="C257" s="206" t="s">
        <v>425</v>
      </c>
      <c r="D257" s="206" t="s">
        <v>157</v>
      </c>
      <c r="E257" s="207" t="s">
        <v>426</v>
      </c>
      <c r="F257" s="208" t="s">
        <v>427</v>
      </c>
      <c r="G257" s="209" t="s">
        <v>160</v>
      </c>
      <c r="H257" s="210">
        <v>39.18</v>
      </c>
      <c r="I257" s="211"/>
      <c r="J257" s="212">
        <f>ROUND(I257*H257,2)</f>
        <v>0</v>
      </c>
      <c r="K257" s="208" t="s">
        <v>173</v>
      </c>
      <c r="L257" s="45"/>
      <c r="M257" s="213" t="s">
        <v>19</v>
      </c>
      <c r="N257" s="214" t="s">
        <v>42</v>
      </c>
      <c r="O257" s="85"/>
      <c r="P257" s="215">
        <f>O257*H257</f>
        <v>0</v>
      </c>
      <c r="Q257" s="215">
        <v>0.00040000000000000002</v>
      </c>
      <c r="R257" s="215">
        <f>Q257*H257</f>
        <v>0.015672000000000002</v>
      </c>
      <c r="S257" s="215">
        <v>0</v>
      </c>
      <c r="T257" s="216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17" t="s">
        <v>265</v>
      </c>
      <c r="AT257" s="217" t="s">
        <v>157</v>
      </c>
      <c r="AU257" s="217" t="s">
        <v>81</v>
      </c>
      <c r="AY257" s="18" t="s">
        <v>152</v>
      </c>
      <c r="BE257" s="218">
        <f>IF(N257="základní",J257,0)</f>
        <v>0</v>
      </c>
      <c r="BF257" s="218">
        <f>IF(N257="snížená",J257,0)</f>
        <v>0</v>
      </c>
      <c r="BG257" s="218">
        <f>IF(N257="zákl. přenesená",J257,0)</f>
        <v>0</v>
      </c>
      <c r="BH257" s="218">
        <f>IF(N257="sníž. přenesená",J257,0)</f>
        <v>0</v>
      </c>
      <c r="BI257" s="218">
        <f>IF(N257="nulová",J257,0)</f>
        <v>0</v>
      </c>
      <c r="BJ257" s="18" t="s">
        <v>79</v>
      </c>
      <c r="BK257" s="218">
        <f>ROUND(I257*H257,2)</f>
        <v>0</v>
      </c>
      <c r="BL257" s="18" t="s">
        <v>265</v>
      </c>
      <c r="BM257" s="217" t="s">
        <v>428</v>
      </c>
    </row>
    <row r="258" s="2" customFormat="1">
      <c r="A258" s="39"/>
      <c r="B258" s="40"/>
      <c r="C258" s="41"/>
      <c r="D258" s="242" t="s">
        <v>175</v>
      </c>
      <c r="E258" s="41"/>
      <c r="F258" s="243" t="s">
        <v>429</v>
      </c>
      <c r="G258" s="41"/>
      <c r="H258" s="41"/>
      <c r="I258" s="244"/>
      <c r="J258" s="41"/>
      <c r="K258" s="41"/>
      <c r="L258" s="45"/>
      <c r="M258" s="245"/>
      <c r="N258" s="246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175</v>
      </c>
      <c r="AU258" s="18" t="s">
        <v>81</v>
      </c>
    </row>
    <row r="259" s="2" customFormat="1" ht="16.5" customHeight="1">
      <c r="A259" s="39"/>
      <c r="B259" s="40"/>
      <c r="C259" s="247" t="s">
        <v>430</v>
      </c>
      <c r="D259" s="247" t="s">
        <v>296</v>
      </c>
      <c r="E259" s="248" t="s">
        <v>431</v>
      </c>
      <c r="F259" s="249" t="s">
        <v>432</v>
      </c>
      <c r="G259" s="250" t="s">
        <v>160</v>
      </c>
      <c r="H259" s="251">
        <v>43.097999999999999</v>
      </c>
      <c r="I259" s="252"/>
      <c r="J259" s="253">
        <f>ROUND(I259*H259,2)</f>
        <v>0</v>
      </c>
      <c r="K259" s="249" t="s">
        <v>173</v>
      </c>
      <c r="L259" s="254"/>
      <c r="M259" s="255" t="s">
        <v>19</v>
      </c>
      <c r="N259" s="256" t="s">
        <v>42</v>
      </c>
      <c r="O259" s="85"/>
      <c r="P259" s="215">
        <f>O259*H259</f>
        <v>0</v>
      </c>
      <c r="Q259" s="215">
        <v>0.00264</v>
      </c>
      <c r="R259" s="215">
        <f>Q259*H259</f>
        <v>0.11377872</v>
      </c>
      <c r="S259" s="215">
        <v>0</v>
      </c>
      <c r="T259" s="216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17" t="s">
        <v>299</v>
      </c>
      <c r="AT259" s="217" t="s">
        <v>296</v>
      </c>
      <c r="AU259" s="217" t="s">
        <v>81</v>
      </c>
      <c r="AY259" s="18" t="s">
        <v>152</v>
      </c>
      <c r="BE259" s="218">
        <f>IF(N259="základní",J259,0)</f>
        <v>0</v>
      </c>
      <c r="BF259" s="218">
        <f>IF(N259="snížená",J259,0)</f>
        <v>0</v>
      </c>
      <c r="BG259" s="218">
        <f>IF(N259="zákl. přenesená",J259,0)</f>
        <v>0</v>
      </c>
      <c r="BH259" s="218">
        <f>IF(N259="sníž. přenesená",J259,0)</f>
        <v>0</v>
      </c>
      <c r="BI259" s="218">
        <f>IF(N259="nulová",J259,0)</f>
        <v>0</v>
      </c>
      <c r="BJ259" s="18" t="s">
        <v>79</v>
      </c>
      <c r="BK259" s="218">
        <f>ROUND(I259*H259,2)</f>
        <v>0</v>
      </c>
      <c r="BL259" s="18" t="s">
        <v>265</v>
      </c>
      <c r="BM259" s="217" t="s">
        <v>433</v>
      </c>
    </row>
    <row r="260" s="13" customFormat="1">
      <c r="A260" s="13"/>
      <c r="B260" s="219"/>
      <c r="C260" s="220"/>
      <c r="D260" s="221" t="s">
        <v>163</v>
      </c>
      <c r="E260" s="222" t="s">
        <v>19</v>
      </c>
      <c r="F260" s="223" t="s">
        <v>102</v>
      </c>
      <c r="G260" s="220"/>
      <c r="H260" s="224">
        <v>39.18</v>
      </c>
      <c r="I260" s="225"/>
      <c r="J260" s="220"/>
      <c r="K260" s="220"/>
      <c r="L260" s="226"/>
      <c r="M260" s="227"/>
      <c r="N260" s="228"/>
      <c r="O260" s="228"/>
      <c r="P260" s="228"/>
      <c r="Q260" s="228"/>
      <c r="R260" s="228"/>
      <c r="S260" s="228"/>
      <c r="T260" s="229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0" t="s">
        <v>163</v>
      </c>
      <c r="AU260" s="230" t="s">
        <v>81</v>
      </c>
      <c r="AV260" s="13" t="s">
        <v>81</v>
      </c>
      <c r="AW260" s="13" t="s">
        <v>33</v>
      </c>
      <c r="AX260" s="13" t="s">
        <v>71</v>
      </c>
      <c r="AY260" s="230" t="s">
        <v>152</v>
      </c>
    </row>
    <row r="261" s="14" customFormat="1">
      <c r="A261" s="14"/>
      <c r="B261" s="231"/>
      <c r="C261" s="232"/>
      <c r="D261" s="221" t="s">
        <v>163</v>
      </c>
      <c r="E261" s="233" t="s">
        <v>101</v>
      </c>
      <c r="F261" s="234" t="s">
        <v>166</v>
      </c>
      <c r="G261" s="232"/>
      <c r="H261" s="235">
        <v>39.18</v>
      </c>
      <c r="I261" s="236"/>
      <c r="J261" s="232"/>
      <c r="K261" s="232"/>
      <c r="L261" s="237"/>
      <c r="M261" s="238"/>
      <c r="N261" s="239"/>
      <c r="O261" s="239"/>
      <c r="P261" s="239"/>
      <c r="Q261" s="239"/>
      <c r="R261" s="239"/>
      <c r="S261" s="239"/>
      <c r="T261" s="240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41" t="s">
        <v>163</v>
      </c>
      <c r="AU261" s="241" t="s">
        <v>81</v>
      </c>
      <c r="AV261" s="14" t="s">
        <v>161</v>
      </c>
      <c r="AW261" s="14" t="s">
        <v>33</v>
      </c>
      <c r="AX261" s="14" t="s">
        <v>79</v>
      </c>
      <c r="AY261" s="241" t="s">
        <v>152</v>
      </c>
    </row>
    <row r="262" s="13" customFormat="1">
      <c r="A262" s="13"/>
      <c r="B262" s="219"/>
      <c r="C262" s="220"/>
      <c r="D262" s="221" t="s">
        <v>163</v>
      </c>
      <c r="E262" s="220"/>
      <c r="F262" s="223" t="s">
        <v>434</v>
      </c>
      <c r="G262" s="220"/>
      <c r="H262" s="224">
        <v>43.097999999999999</v>
      </c>
      <c r="I262" s="225"/>
      <c r="J262" s="220"/>
      <c r="K262" s="220"/>
      <c r="L262" s="226"/>
      <c r="M262" s="227"/>
      <c r="N262" s="228"/>
      <c r="O262" s="228"/>
      <c r="P262" s="228"/>
      <c r="Q262" s="228"/>
      <c r="R262" s="228"/>
      <c r="S262" s="228"/>
      <c r="T262" s="229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30" t="s">
        <v>163</v>
      </c>
      <c r="AU262" s="230" t="s">
        <v>81</v>
      </c>
      <c r="AV262" s="13" t="s">
        <v>81</v>
      </c>
      <c r="AW262" s="13" t="s">
        <v>4</v>
      </c>
      <c r="AX262" s="13" t="s">
        <v>79</v>
      </c>
      <c r="AY262" s="230" t="s">
        <v>152</v>
      </c>
    </row>
    <row r="263" s="2" customFormat="1" ht="16.5" customHeight="1">
      <c r="A263" s="39"/>
      <c r="B263" s="40"/>
      <c r="C263" s="206" t="s">
        <v>435</v>
      </c>
      <c r="D263" s="206" t="s">
        <v>157</v>
      </c>
      <c r="E263" s="207" t="s">
        <v>436</v>
      </c>
      <c r="F263" s="208" t="s">
        <v>437</v>
      </c>
      <c r="G263" s="209" t="s">
        <v>322</v>
      </c>
      <c r="H263" s="210">
        <v>12.560000000000001</v>
      </c>
      <c r="I263" s="211"/>
      <c r="J263" s="212">
        <f>ROUND(I263*H263,2)</f>
        <v>0</v>
      </c>
      <c r="K263" s="208" t="s">
        <v>173</v>
      </c>
      <c r="L263" s="45"/>
      <c r="M263" s="213" t="s">
        <v>19</v>
      </c>
      <c r="N263" s="214" t="s">
        <v>42</v>
      </c>
      <c r="O263" s="85"/>
      <c r="P263" s="215">
        <f>O263*H263</f>
        <v>0</v>
      </c>
      <c r="Q263" s="215">
        <v>1.0000000000000001E-05</v>
      </c>
      <c r="R263" s="215">
        <f>Q263*H263</f>
        <v>0.00012560000000000002</v>
      </c>
      <c r="S263" s="215">
        <v>0</v>
      </c>
      <c r="T263" s="216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17" t="s">
        <v>265</v>
      </c>
      <c r="AT263" s="217" t="s">
        <v>157</v>
      </c>
      <c r="AU263" s="217" t="s">
        <v>81</v>
      </c>
      <c r="AY263" s="18" t="s">
        <v>152</v>
      </c>
      <c r="BE263" s="218">
        <f>IF(N263="základní",J263,0)</f>
        <v>0</v>
      </c>
      <c r="BF263" s="218">
        <f>IF(N263="snížená",J263,0)</f>
        <v>0</v>
      </c>
      <c r="BG263" s="218">
        <f>IF(N263="zákl. přenesená",J263,0)</f>
        <v>0</v>
      </c>
      <c r="BH263" s="218">
        <f>IF(N263="sníž. přenesená",J263,0)</f>
        <v>0</v>
      </c>
      <c r="BI263" s="218">
        <f>IF(N263="nulová",J263,0)</f>
        <v>0</v>
      </c>
      <c r="BJ263" s="18" t="s">
        <v>79</v>
      </c>
      <c r="BK263" s="218">
        <f>ROUND(I263*H263,2)</f>
        <v>0</v>
      </c>
      <c r="BL263" s="18" t="s">
        <v>265</v>
      </c>
      <c r="BM263" s="217" t="s">
        <v>438</v>
      </c>
    </row>
    <row r="264" s="2" customFormat="1">
      <c r="A264" s="39"/>
      <c r="B264" s="40"/>
      <c r="C264" s="41"/>
      <c r="D264" s="242" t="s">
        <v>175</v>
      </c>
      <c r="E264" s="41"/>
      <c r="F264" s="243" t="s">
        <v>439</v>
      </c>
      <c r="G264" s="41"/>
      <c r="H264" s="41"/>
      <c r="I264" s="244"/>
      <c r="J264" s="41"/>
      <c r="K264" s="41"/>
      <c r="L264" s="45"/>
      <c r="M264" s="245"/>
      <c r="N264" s="246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175</v>
      </c>
      <c r="AU264" s="18" t="s">
        <v>81</v>
      </c>
    </row>
    <row r="265" s="2" customFormat="1" ht="16.5" customHeight="1">
      <c r="A265" s="39"/>
      <c r="B265" s="40"/>
      <c r="C265" s="247" t="s">
        <v>440</v>
      </c>
      <c r="D265" s="247" t="s">
        <v>296</v>
      </c>
      <c r="E265" s="248" t="s">
        <v>441</v>
      </c>
      <c r="F265" s="249" t="s">
        <v>442</v>
      </c>
      <c r="G265" s="250" t="s">
        <v>322</v>
      </c>
      <c r="H265" s="251">
        <v>13.816000000000001</v>
      </c>
      <c r="I265" s="252"/>
      <c r="J265" s="253">
        <f>ROUND(I265*H265,2)</f>
        <v>0</v>
      </c>
      <c r="K265" s="249" t="s">
        <v>19</v>
      </c>
      <c r="L265" s="254"/>
      <c r="M265" s="255" t="s">
        <v>19</v>
      </c>
      <c r="N265" s="256" t="s">
        <v>42</v>
      </c>
      <c r="O265" s="85"/>
      <c r="P265" s="215">
        <f>O265*H265</f>
        <v>0</v>
      </c>
      <c r="Q265" s="215">
        <v>0</v>
      </c>
      <c r="R265" s="215">
        <f>Q265*H265</f>
        <v>0</v>
      </c>
      <c r="S265" s="215">
        <v>0</v>
      </c>
      <c r="T265" s="216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17" t="s">
        <v>299</v>
      </c>
      <c r="AT265" s="217" t="s">
        <v>296</v>
      </c>
      <c r="AU265" s="217" t="s">
        <v>81</v>
      </c>
      <c r="AY265" s="18" t="s">
        <v>152</v>
      </c>
      <c r="BE265" s="218">
        <f>IF(N265="základní",J265,0)</f>
        <v>0</v>
      </c>
      <c r="BF265" s="218">
        <f>IF(N265="snížená",J265,0)</f>
        <v>0</v>
      </c>
      <c r="BG265" s="218">
        <f>IF(N265="zákl. přenesená",J265,0)</f>
        <v>0</v>
      </c>
      <c r="BH265" s="218">
        <f>IF(N265="sníž. přenesená",J265,0)</f>
        <v>0</v>
      </c>
      <c r="BI265" s="218">
        <f>IF(N265="nulová",J265,0)</f>
        <v>0</v>
      </c>
      <c r="BJ265" s="18" t="s">
        <v>79</v>
      </c>
      <c r="BK265" s="218">
        <f>ROUND(I265*H265,2)</f>
        <v>0</v>
      </c>
      <c r="BL265" s="18" t="s">
        <v>265</v>
      </c>
      <c r="BM265" s="217" t="s">
        <v>443</v>
      </c>
    </row>
    <row r="266" s="13" customFormat="1">
      <c r="A266" s="13"/>
      <c r="B266" s="219"/>
      <c r="C266" s="220"/>
      <c r="D266" s="221" t="s">
        <v>163</v>
      </c>
      <c r="E266" s="222" t="s">
        <v>19</v>
      </c>
      <c r="F266" s="223" t="s">
        <v>444</v>
      </c>
      <c r="G266" s="220"/>
      <c r="H266" s="224">
        <v>17.68</v>
      </c>
      <c r="I266" s="225"/>
      <c r="J266" s="220"/>
      <c r="K266" s="220"/>
      <c r="L266" s="226"/>
      <c r="M266" s="227"/>
      <c r="N266" s="228"/>
      <c r="O266" s="228"/>
      <c r="P266" s="228"/>
      <c r="Q266" s="228"/>
      <c r="R266" s="228"/>
      <c r="S266" s="228"/>
      <c r="T266" s="229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0" t="s">
        <v>163</v>
      </c>
      <c r="AU266" s="230" t="s">
        <v>81</v>
      </c>
      <c r="AV266" s="13" t="s">
        <v>81</v>
      </c>
      <c r="AW266" s="13" t="s">
        <v>33</v>
      </c>
      <c r="AX266" s="13" t="s">
        <v>71</v>
      </c>
      <c r="AY266" s="230" t="s">
        <v>152</v>
      </c>
    </row>
    <row r="267" s="13" customFormat="1">
      <c r="A267" s="13"/>
      <c r="B267" s="219"/>
      <c r="C267" s="220"/>
      <c r="D267" s="221" t="s">
        <v>163</v>
      </c>
      <c r="E267" s="222" t="s">
        <v>19</v>
      </c>
      <c r="F267" s="223" t="s">
        <v>445</v>
      </c>
      <c r="G267" s="220"/>
      <c r="H267" s="224">
        <v>-1.8600000000000001</v>
      </c>
      <c r="I267" s="225"/>
      <c r="J267" s="220"/>
      <c r="K267" s="220"/>
      <c r="L267" s="226"/>
      <c r="M267" s="227"/>
      <c r="N267" s="228"/>
      <c r="O267" s="228"/>
      <c r="P267" s="228"/>
      <c r="Q267" s="228"/>
      <c r="R267" s="228"/>
      <c r="S267" s="228"/>
      <c r="T267" s="229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0" t="s">
        <v>163</v>
      </c>
      <c r="AU267" s="230" t="s">
        <v>81</v>
      </c>
      <c r="AV267" s="13" t="s">
        <v>81</v>
      </c>
      <c r="AW267" s="13" t="s">
        <v>33</v>
      </c>
      <c r="AX267" s="13" t="s">
        <v>71</v>
      </c>
      <c r="AY267" s="230" t="s">
        <v>152</v>
      </c>
    </row>
    <row r="268" s="13" customFormat="1">
      <c r="A268" s="13"/>
      <c r="B268" s="219"/>
      <c r="C268" s="220"/>
      <c r="D268" s="221" t="s">
        <v>163</v>
      </c>
      <c r="E268" s="222" t="s">
        <v>19</v>
      </c>
      <c r="F268" s="223" t="s">
        <v>446</v>
      </c>
      <c r="G268" s="220"/>
      <c r="H268" s="224">
        <v>-0.90000000000000002</v>
      </c>
      <c r="I268" s="225"/>
      <c r="J268" s="220"/>
      <c r="K268" s="220"/>
      <c r="L268" s="226"/>
      <c r="M268" s="227"/>
      <c r="N268" s="228"/>
      <c r="O268" s="228"/>
      <c r="P268" s="228"/>
      <c r="Q268" s="228"/>
      <c r="R268" s="228"/>
      <c r="S268" s="228"/>
      <c r="T268" s="229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0" t="s">
        <v>163</v>
      </c>
      <c r="AU268" s="230" t="s">
        <v>81</v>
      </c>
      <c r="AV268" s="13" t="s">
        <v>81</v>
      </c>
      <c r="AW268" s="13" t="s">
        <v>33</v>
      </c>
      <c r="AX268" s="13" t="s">
        <v>71</v>
      </c>
      <c r="AY268" s="230" t="s">
        <v>152</v>
      </c>
    </row>
    <row r="269" s="13" customFormat="1">
      <c r="A269" s="13"/>
      <c r="B269" s="219"/>
      <c r="C269" s="220"/>
      <c r="D269" s="221" t="s">
        <v>163</v>
      </c>
      <c r="E269" s="222" t="s">
        <v>19</v>
      </c>
      <c r="F269" s="223" t="s">
        <v>447</v>
      </c>
      <c r="G269" s="220"/>
      <c r="H269" s="224">
        <v>-1.3999999999999999</v>
      </c>
      <c r="I269" s="225"/>
      <c r="J269" s="220"/>
      <c r="K269" s="220"/>
      <c r="L269" s="226"/>
      <c r="M269" s="227"/>
      <c r="N269" s="228"/>
      <c r="O269" s="228"/>
      <c r="P269" s="228"/>
      <c r="Q269" s="228"/>
      <c r="R269" s="228"/>
      <c r="S269" s="228"/>
      <c r="T269" s="229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0" t="s">
        <v>163</v>
      </c>
      <c r="AU269" s="230" t="s">
        <v>81</v>
      </c>
      <c r="AV269" s="13" t="s">
        <v>81</v>
      </c>
      <c r="AW269" s="13" t="s">
        <v>33</v>
      </c>
      <c r="AX269" s="13" t="s">
        <v>71</v>
      </c>
      <c r="AY269" s="230" t="s">
        <v>152</v>
      </c>
    </row>
    <row r="270" s="13" customFormat="1">
      <c r="A270" s="13"/>
      <c r="B270" s="219"/>
      <c r="C270" s="220"/>
      <c r="D270" s="221" t="s">
        <v>163</v>
      </c>
      <c r="E270" s="222" t="s">
        <v>19</v>
      </c>
      <c r="F270" s="223" t="s">
        <v>448</v>
      </c>
      <c r="G270" s="220"/>
      <c r="H270" s="224">
        <v>-0.95999999999999996</v>
      </c>
      <c r="I270" s="225"/>
      <c r="J270" s="220"/>
      <c r="K270" s="220"/>
      <c r="L270" s="226"/>
      <c r="M270" s="227"/>
      <c r="N270" s="228"/>
      <c r="O270" s="228"/>
      <c r="P270" s="228"/>
      <c r="Q270" s="228"/>
      <c r="R270" s="228"/>
      <c r="S270" s="228"/>
      <c r="T270" s="229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0" t="s">
        <v>163</v>
      </c>
      <c r="AU270" s="230" t="s">
        <v>81</v>
      </c>
      <c r="AV270" s="13" t="s">
        <v>81</v>
      </c>
      <c r="AW270" s="13" t="s">
        <v>33</v>
      </c>
      <c r="AX270" s="13" t="s">
        <v>71</v>
      </c>
      <c r="AY270" s="230" t="s">
        <v>152</v>
      </c>
    </row>
    <row r="271" s="14" customFormat="1">
      <c r="A271" s="14"/>
      <c r="B271" s="231"/>
      <c r="C271" s="232"/>
      <c r="D271" s="221" t="s">
        <v>163</v>
      </c>
      <c r="E271" s="233" t="s">
        <v>19</v>
      </c>
      <c r="F271" s="234" t="s">
        <v>166</v>
      </c>
      <c r="G271" s="232"/>
      <c r="H271" s="235">
        <v>12.560000000000001</v>
      </c>
      <c r="I271" s="236"/>
      <c r="J271" s="232"/>
      <c r="K271" s="232"/>
      <c r="L271" s="237"/>
      <c r="M271" s="238"/>
      <c r="N271" s="239"/>
      <c r="O271" s="239"/>
      <c r="P271" s="239"/>
      <c r="Q271" s="239"/>
      <c r="R271" s="239"/>
      <c r="S271" s="239"/>
      <c r="T271" s="240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41" t="s">
        <v>163</v>
      </c>
      <c r="AU271" s="241" t="s">
        <v>81</v>
      </c>
      <c r="AV271" s="14" t="s">
        <v>161</v>
      </c>
      <c r="AW271" s="14" t="s">
        <v>33</v>
      </c>
      <c r="AX271" s="14" t="s">
        <v>79</v>
      </c>
      <c r="AY271" s="241" t="s">
        <v>152</v>
      </c>
    </row>
    <row r="272" s="13" customFormat="1">
      <c r="A272" s="13"/>
      <c r="B272" s="219"/>
      <c r="C272" s="220"/>
      <c r="D272" s="221" t="s">
        <v>163</v>
      </c>
      <c r="E272" s="220"/>
      <c r="F272" s="223" t="s">
        <v>449</v>
      </c>
      <c r="G272" s="220"/>
      <c r="H272" s="224">
        <v>13.816000000000001</v>
      </c>
      <c r="I272" s="225"/>
      <c r="J272" s="220"/>
      <c r="K272" s="220"/>
      <c r="L272" s="226"/>
      <c r="M272" s="227"/>
      <c r="N272" s="228"/>
      <c r="O272" s="228"/>
      <c r="P272" s="228"/>
      <c r="Q272" s="228"/>
      <c r="R272" s="228"/>
      <c r="S272" s="228"/>
      <c r="T272" s="229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30" t="s">
        <v>163</v>
      </c>
      <c r="AU272" s="230" t="s">
        <v>81</v>
      </c>
      <c r="AV272" s="13" t="s">
        <v>81</v>
      </c>
      <c r="AW272" s="13" t="s">
        <v>4</v>
      </c>
      <c r="AX272" s="13" t="s">
        <v>79</v>
      </c>
      <c r="AY272" s="230" t="s">
        <v>152</v>
      </c>
    </row>
    <row r="273" s="2" customFormat="1" ht="24.15" customHeight="1">
      <c r="A273" s="39"/>
      <c r="B273" s="40"/>
      <c r="C273" s="206" t="s">
        <v>450</v>
      </c>
      <c r="D273" s="206" t="s">
        <v>157</v>
      </c>
      <c r="E273" s="207" t="s">
        <v>451</v>
      </c>
      <c r="F273" s="208" t="s">
        <v>452</v>
      </c>
      <c r="G273" s="209" t="s">
        <v>205</v>
      </c>
      <c r="H273" s="210">
        <v>0.42799999999999999</v>
      </c>
      <c r="I273" s="211"/>
      <c r="J273" s="212">
        <f>ROUND(I273*H273,2)</f>
        <v>0</v>
      </c>
      <c r="K273" s="208" t="s">
        <v>173</v>
      </c>
      <c r="L273" s="45"/>
      <c r="M273" s="213" t="s">
        <v>19</v>
      </c>
      <c r="N273" s="214" t="s">
        <v>42</v>
      </c>
      <c r="O273" s="85"/>
      <c r="P273" s="215">
        <f>O273*H273</f>
        <v>0</v>
      </c>
      <c r="Q273" s="215">
        <v>0</v>
      </c>
      <c r="R273" s="215">
        <f>Q273*H273</f>
        <v>0</v>
      </c>
      <c r="S273" s="215">
        <v>0</v>
      </c>
      <c r="T273" s="216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17" t="s">
        <v>265</v>
      </c>
      <c r="AT273" s="217" t="s">
        <v>157</v>
      </c>
      <c r="AU273" s="217" t="s">
        <v>81</v>
      </c>
      <c r="AY273" s="18" t="s">
        <v>152</v>
      </c>
      <c r="BE273" s="218">
        <f>IF(N273="základní",J273,0)</f>
        <v>0</v>
      </c>
      <c r="BF273" s="218">
        <f>IF(N273="snížená",J273,0)</f>
        <v>0</v>
      </c>
      <c r="BG273" s="218">
        <f>IF(N273="zákl. přenesená",J273,0)</f>
        <v>0</v>
      </c>
      <c r="BH273" s="218">
        <f>IF(N273="sníž. přenesená",J273,0)</f>
        <v>0</v>
      </c>
      <c r="BI273" s="218">
        <f>IF(N273="nulová",J273,0)</f>
        <v>0</v>
      </c>
      <c r="BJ273" s="18" t="s">
        <v>79</v>
      </c>
      <c r="BK273" s="218">
        <f>ROUND(I273*H273,2)</f>
        <v>0</v>
      </c>
      <c r="BL273" s="18" t="s">
        <v>265</v>
      </c>
      <c r="BM273" s="217" t="s">
        <v>453</v>
      </c>
    </row>
    <row r="274" s="2" customFormat="1">
      <c r="A274" s="39"/>
      <c r="B274" s="40"/>
      <c r="C274" s="41"/>
      <c r="D274" s="242" t="s">
        <v>175</v>
      </c>
      <c r="E274" s="41"/>
      <c r="F274" s="243" t="s">
        <v>454</v>
      </c>
      <c r="G274" s="41"/>
      <c r="H274" s="41"/>
      <c r="I274" s="244"/>
      <c r="J274" s="41"/>
      <c r="K274" s="41"/>
      <c r="L274" s="45"/>
      <c r="M274" s="245"/>
      <c r="N274" s="246"/>
      <c r="O274" s="85"/>
      <c r="P274" s="85"/>
      <c r="Q274" s="85"/>
      <c r="R274" s="85"/>
      <c r="S274" s="85"/>
      <c r="T274" s="86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175</v>
      </c>
      <c r="AU274" s="18" t="s">
        <v>81</v>
      </c>
    </row>
    <row r="275" s="12" customFormat="1" ht="22.8" customHeight="1">
      <c r="A275" s="12"/>
      <c r="B275" s="190"/>
      <c r="C275" s="191"/>
      <c r="D275" s="192" t="s">
        <v>70</v>
      </c>
      <c r="E275" s="204" t="s">
        <v>455</v>
      </c>
      <c r="F275" s="204" t="s">
        <v>456</v>
      </c>
      <c r="G275" s="191"/>
      <c r="H275" s="191"/>
      <c r="I275" s="194"/>
      <c r="J275" s="205">
        <f>BK275</f>
        <v>0</v>
      </c>
      <c r="K275" s="191"/>
      <c r="L275" s="196"/>
      <c r="M275" s="197"/>
      <c r="N275" s="198"/>
      <c r="O275" s="198"/>
      <c r="P275" s="199">
        <f>SUM(P276:P307)</f>
        <v>0</v>
      </c>
      <c r="Q275" s="198"/>
      <c r="R275" s="199">
        <f>SUM(R276:R307)</f>
        <v>0.012357719999999999</v>
      </c>
      <c r="S275" s="198"/>
      <c r="T275" s="200">
        <f>SUM(T276:T307)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201" t="s">
        <v>81</v>
      </c>
      <c r="AT275" s="202" t="s">
        <v>70</v>
      </c>
      <c r="AU275" s="202" t="s">
        <v>79</v>
      </c>
      <c r="AY275" s="201" t="s">
        <v>152</v>
      </c>
      <c r="BK275" s="203">
        <f>SUM(BK276:BK307)</f>
        <v>0</v>
      </c>
    </row>
    <row r="276" s="2" customFormat="1" ht="24.15" customHeight="1">
      <c r="A276" s="39"/>
      <c r="B276" s="40"/>
      <c r="C276" s="206" t="s">
        <v>457</v>
      </c>
      <c r="D276" s="206" t="s">
        <v>157</v>
      </c>
      <c r="E276" s="207" t="s">
        <v>458</v>
      </c>
      <c r="F276" s="208" t="s">
        <v>459</v>
      </c>
      <c r="G276" s="209" t="s">
        <v>160</v>
      </c>
      <c r="H276" s="210">
        <v>12.180999999999999</v>
      </c>
      <c r="I276" s="211"/>
      <c r="J276" s="212">
        <f>ROUND(I276*H276,2)</f>
        <v>0</v>
      </c>
      <c r="K276" s="208" t="s">
        <v>173</v>
      </c>
      <c r="L276" s="45"/>
      <c r="M276" s="213" t="s">
        <v>19</v>
      </c>
      <c r="N276" s="214" t="s">
        <v>42</v>
      </c>
      <c r="O276" s="85"/>
      <c r="P276" s="215">
        <f>O276*H276</f>
        <v>0</v>
      </c>
      <c r="Q276" s="215">
        <v>2.0000000000000002E-05</v>
      </c>
      <c r="R276" s="215">
        <f>Q276*H276</f>
        <v>0.00024362</v>
      </c>
      <c r="S276" s="215">
        <v>0</v>
      </c>
      <c r="T276" s="216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17" t="s">
        <v>265</v>
      </c>
      <c r="AT276" s="217" t="s">
        <v>157</v>
      </c>
      <c r="AU276" s="217" t="s">
        <v>81</v>
      </c>
      <c r="AY276" s="18" t="s">
        <v>152</v>
      </c>
      <c r="BE276" s="218">
        <f>IF(N276="základní",J276,0)</f>
        <v>0</v>
      </c>
      <c r="BF276" s="218">
        <f>IF(N276="snížená",J276,0)</f>
        <v>0</v>
      </c>
      <c r="BG276" s="218">
        <f>IF(N276="zákl. přenesená",J276,0)</f>
        <v>0</v>
      </c>
      <c r="BH276" s="218">
        <f>IF(N276="sníž. přenesená",J276,0)</f>
        <v>0</v>
      </c>
      <c r="BI276" s="218">
        <f>IF(N276="nulová",J276,0)</f>
        <v>0</v>
      </c>
      <c r="BJ276" s="18" t="s">
        <v>79</v>
      </c>
      <c r="BK276" s="218">
        <f>ROUND(I276*H276,2)</f>
        <v>0</v>
      </c>
      <c r="BL276" s="18" t="s">
        <v>265</v>
      </c>
      <c r="BM276" s="217" t="s">
        <v>460</v>
      </c>
    </row>
    <row r="277" s="2" customFormat="1">
      <c r="A277" s="39"/>
      <c r="B277" s="40"/>
      <c r="C277" s="41"/>
      <c r="D277" s="242" t="s">
        <v>175</v>
      </c>
      <c r="E277" s="41"/>
      <c r="F277" s="243" t="s">
        <v>461</v>
      </c>
      <c r="G277" s="41"/>
      <c r="H277" s="41"/>
      <c r="I277" s="244"/>
      <c r="J277" s="41"/>
      <c r="K277" s="41"/>
      <c r="L277" s="45"/>
      <c r="M277" s="245"/>
      <c r="N277" s="246"/>
      <c r="O277" s="85"/>
      <c r="P277" s="85"/>
      <c r="Q277" s="85"/>
      <c r="R277" s="85"/>
      <c r="S277" s="85"/>
      <c r="T277" s="86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T277" s="18" t="s">
        <v>175</v>
      </c>
      <c r="AU277" s="18" t="s">
        <v>81</v>
      </c>
    </row>
    <row r="278" s="15" customFormat="1">
      <c r="A278" s="15"/>
      <c r="B278" s="257"/>
      <c r="C278" s="258"/>
      <c r="D278" s="221" t="s">
        <v>163</v>
      </c>
      <c r="E278" s="259" t="s">
        <v>19</v>
      </c>
      <c r="F278" s="260" t="s">
        <v>462</v>
      </c>
      <c r="G278" s="258"/>
      <c r="H278" s="259" t="s">
        <v>19</v>
      </c>
      <c r="I278" s="261"/>
      <c r="J278" s="258"/>
      <c r="K278" s="258"/>
      <c r="L278" s="262"/>
      <c r="M278" s="263"/>
      <c r="N278" s="264"/>
      <c r="O278" s="264"/>
      <c r="P278" s="264"/>
      <c r="Q278" s="264"/>
      <c r="R278" s="264"/>
      <c r="S278" s="264"/>
      <c r="T278" s="26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66" t="s">
        <v>163</v>
      </c>
      <c r="AU278" s="266" t="s">
        <v>81</v>
      </c>
      <c r="AV278" s="15" t="s">
        <v>79</v>
      </c>
      <c r="AW278" s="15" t="s">
        <v>33</v>
      </c>
      <c r="AX278" s="15" t="s">
        <v>71</v>
      </c>
      <c r="AY278" s="266" t="s">
        <v>152</v>
      </c>
    </row>
    <row r="279" s="13" customFormat="1">
      <c r="A279" s="13"/>
      <c r="B279" s="219"/>
      <c r="C279" s="220"/>
      <c r="D279" s="221" t="s">
        <v>163</v>
      </c>
      <c r="E279" s="222" t="s">
        <v>19</v>
      </c>
      <c r="F279" s="223" t="s">
        <v>463</v>
      </c>
      <c r="G279" s="220"/>
      <c r="H279" s="224">
        <v>1.907</v>
      </c>
      <c r="I279" s="225"/>
      <c r="J279" s="220"/>
      <c r="K279" s="220"/>
      <c r="L279" s="226"/>
      <c r="M279" s="227"/>
      <c r="N279" s="228"/>
      <c r="O279" s="228"/>
      <c r="P279" s="228"/>
      <c r="Q279" s="228"/>
      <c r="R279" s="228"/>
      <c r="S279" s="228"/>
      <c r="T279" s="229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0" t="s">
        <v>163</v>
      </c>
      <c r="AU279" s="230" t="s">
        <v>81</v>
      </c>
      <c r="AV279" s="13" t="s">
        <v>81</v>
      </c>
      <c r="AW279" s="13" t="s">
        <v>33</v>
      </c>
      <c r="AX279" s="13" t="s">
        <v>71</v>
      </c>
      <c r="AY279" s="230" t="s">
        <v>152</v>
      </c>
    </row>
    <row r="280" s="13" customFormat="1">
      <c r="A280" s="13"/>
      <c r="B280" s="219"/>
      <c r="C280" s="220"/>
      <c r="D280" s="221" t="s">
        <v>163</v>
      </c>
      <c r="E280" s="222" t="s">
        <v>19</v>
      </c>
      <c r="F280" s="223" t="s">
        <v>464</v>
      </c>
      <c r="G280" s="220"/>
      <c r="H280" s="224">
        <v>0.502</v>
      </c>
      <c r="I280" s="225"/>
      <c r="J280" s="220"/>
      <c r="K280" s="220"/>
      <c r="L280" s="226"/>
      <c r="M280" s="227"/>
      <c r="N280" s="228"/>
      <c r="O280" s="228"/>
      <c r="P280" s="228"/>
      <c r="Q280" s="228"/>
      <c r="R280" s="228"/>
      <c r="S280" s="228"/>
      <c r="T280" s="229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0" t="s">
        <v>163</v>
      </c>
      <c r="AU280" s="230" t="s">
        <v>81</v>
      </c>
      <c r="AV280" s="13" t="s">
        <v>81</v>
      </c>
      <c r="AW280" s="13" t="s">
        <v>33</v>
      </c>
      <c r="AX280" s="13" t="s">
        <v>71</v>
      </c>
      <c r="AY280" s="230" t="s">
        <v>152</v>
      </c>
    </row>
    <row r="281" s="13" customFormat="1">
      <c r="A281" s="13"/>
      <c r="B281" s="219"/>
      <c r="C281" s="220"/>
      <c r="D281" s="221" t="s">
        <v>163</v>
      </c>
      <c r="E281" s="222" t="s">
        <v>19</v>
      </c>
      <c r="F281" s="223" t="s">
        <v>465</v>
      </c>
      <c r="G281" s="220"/>
      <c r="H281" s="224">
        <v>2.214</v>
      </c>
      <c r="I281" s="225"/>
      <c r="J281" s="220"/>
      <c r="K281" s="220"/>
      <c r="L281" s="226"/>
      <c r="M281" s="227"/>
      <c r="N281" s="228"/>
      <c r="O281" s="228"/>
      <c r="P281" s="228"/>
      <c r="Q281" s="228"/>
      <c r="R281" s="228"/>
      <c r="S281" s="228"/>
      <c r="T281" s="229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30" t="s">
        <v>163</v>
      </c>
      <c r="AU281" s="230" t="s">
        <v>81</v>
      </c>
      <c r="AV281" s="13" t="s">
        <v>81</v>
      </c>
      <c r="AW281" s="13" t="s">
        <v>33</v>
      </c>
      <c r="AX281" s="13" t="s">
        <v>71</v>
      </c>
      <c r="AY281" s="230" t="s">
        <v>152</v>
      </c>
    </row>
    <row r="282" s="13" customFormat="1">
      <c r="A282" s="13"/>
      <c r="B282" s="219"/>
      <c r="C282" s="220"/>
      <c r="D282" s="221" t="s">
        <v>163</v>
      </c>
      <c r="E282" s="222" t="s">
        <v>19</v>
      </c>
      <c r="F282" s="223" t="s">
        <v>466</v>
      </c>
      <c r="G282" s="220"/>
      <c r="H282" s="224">
        <v>1.98</v>
      </c>
      <c r="I282" s="225"/>
      <c r="J282" s="220"/>
      <c r="K282" s="220"/>
      <c r="L282" s="226"/>
      <c r="M282" s="227"/>
      <c r="N282" s="228"/>
      <c r="O282" s="228"/>
      <c r="P282" s="228"/>
      <c r="Q282" s="228"/>
      <c r="R282" s="228"/>
      <c r="S282" s="228"/>
      <c r="T282" s="229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0" t="s">
        <v>163</v>
      </c>
      <c r="AU282" s="230" t="s">
        <v>81</v>
      </c>
      <c r="AV282" s="13" t="s">
        <v>81</v>
      </c>
      <c r="AW282" s="13" t="s">
        <v>33</v>
      </c>
      <c r="AX282" s="13" t="s">
        <v>71</v>
      </c>
      <c r="AY282" s="230" t="s">
        <v>152</v>
      </c>
    </row>
    <row r="283" s="13" customFormat="1">
      <c r="A283" s="13"/>
      <c r="B283" s="219"/>
      <c r="C283" s="220"/>
      <c r="D283" s="221" t="s">
        <v>163</v>
      </c>
      <c r="E283" s="222" t="s">
        <v>19</v>
      </c>
      <c r="F283" s="223" t="s">
        <v>467</v>
      </c>
      <c r="G283" s="220"/>
      <c r="H283" s="224">
        <v>0.48599999999999999</v>
      </c>
      <c r="I283" s="225"/>
      <c r="J283" s="220"/>
      <c r="K283" s="220"/>
      <c r="L283" s="226"/>
      <c r="M283" s="227"/>
      <c r="N283" s="228"/>
      <c r="O283" s="228"/>
      <c r="P283" s="228"/>
      <c r="Q283" s="228"/>
      <c r="R283" s="228"/>
      <c r="S283" s="228"/>
      <c r="T283" s="229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0" t="s">
        <v>163</v>
      </c>
      <c r="AU283" s="230" t="s">
        <v>81</v>
      </c>
      <c r="AV283" s="13" t="s">
        <v>81</v>
      </c>
      <c r="AW283" s="13" t="s">
        <v>33</v>
      </c>
      <c r="AX283" s="13" t="s">
        <v>71</v>
      </c>
      <c r="AY283" s="230" t="s">
        <v>152</v>
      </c>
    </row>
    <row r="284" s="13" customFormat="1">
      <c r="A284" s="13"/>
      <c r="B284" s="219"/>
      <c r="C284" s="220"/>
      <c r="D284" s="221" t="s">
        <v>163</v>
      </c>
      <c r="E284" s="222" t="s">
        <v>19</v>
      </c>
      <c r="F284" s="223" t="s">
        <v>468</v>
      </c>
      <c r="G284" s="220"/>
      <c r="H284" s="224">
        <v>2.3759999999999999</v>
      </c>
      <c r="I284" s="225"/>
      <c r="J284" s="220"/>
      <c r="K284" s="220"/>
      <c r="L284" s="226"/>
      <c r="M284" s="227"/>
      <c r="N284" s="228"/>
      <c r="O284" s="228"/>
      <c r="P284" s="228"/>
      <c r="Q284" s="228"/>
      <c r="R284" s="228"/>
      <c r="S284" s="228"/>
      <c r="T284" s="229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30" t="s">
        <v>163</v>
      </c>
      <c r="AU284" s="230" t="s">
        <v>81</v>
      </c>
      <c r="AV284" s="13" t="s">
        <v>81</v>
      </c>
      <c r="AW284" s="13" t="s">
        <v>33</v>
      </c>
      <c r="AX284" s="13" t="s">
        <v>71</v>
      </c>
      <c r="AY284" s="230" t="s">
        <v>152</v>
      </c>
    </row>
    <row r="285" s="13" customFormat="1">
      <c r="A285" s="13"/>
      <c r="B285" s="219"/>
      <c r="C285" s="220"/>
      <c r="D285" s="221" t="s">
        <v>163</v>
      </c>
      <c r="E285" s="222" t="s">
        <v>19</v>
      </c>
      <c r="F285" s="223" t="s">
        <v>469</v>
      </c>
      <c r="G285" s="220"/>
      <c r="H285" s="224">
        <v>0.502</v>
      </c>
      <c r="I285" s="225"/>
      <c r="J285" s="220"/>
      <c r="K285" s="220"/>
      <c r="L285" s="226"/>
      <c r="M285" s="227"/>
      <c r="N285" s="228"/>
      <c r="O285" s="228"/>
      <c r="P285" s="228"/>
      <c r="Q285" s="228"/>
      <c r="R285" s="228"/>
      <c r="S285" s="228"/>
      <c r="T285" s="229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0" t="s">
        <v>163</v>
      </c>
      <c r="AU285" s="230" t="s">
        <v>81</v>
      </c>
      <c r="AV285" s="13" t="s">
        <v>81</v>
      </c>
      <c r="AW285" s="13" t="s">
        <v>33</v>
      </c>
      <c r="AX285" s="13" t="s">
        <v>71</v>
      </c>
      <c r="AY285" s="230" t="s">
        <v>152</v>
      </c>
    </row>
    <row r="286" s="13" customFormat="1">
      <c r="A286" s="13"/>
      <c r="B286" s="219"/>
      <c r="C286" s="220"/>
      <c r="D286" s="221" t="s">
        <v>163</v>
      </c>
      <c r="E286" s="222" t="s">
        <v>19</v>
      </c>
      <c r="F286" s="223" t="s">
        <v>470</v>
      </c>
      <c r="G286" s="220"/>
      <c r="H286" s="224">
        <v>2.214</v>
      </c>
      <c r="I286" s="225"/>
      <c r="J286" s="220"/>
      <c r="K286" s="220"/>
      <c r="L286" s="226"/>
      <c r="M286" s="227"/>
      <c r="N286" s="228"/>
      <c r="O286" s="228"/>
      <c r="P286" s="228"/>
      <c r="Q286" s="228"/>
      <c r="R286" s="228"/>
      <c r="S286" s="228"/>
      <c r="T286" s="229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30" t="s">
        <v>163</v>
      </c>
      <c r="AU286" s="230" t="s">
        <v>81</v>
      </c>
      <c r="AV286" s="13" t="s">
        <v>81</v>
      </c>
      <c r="AW286" s="13" t="s">
        <v>33</v>
      </c>
      <c r="AX286" s="13" t="s">
        <v>71</v>
      </c>
      <c r="AY286" s="230" t="s">
        <v>152</v>
      </c>
    </row>
    <row r="287" s="14" customFormat="1">
      <c r="A287" s="14"/>
      <c r="B287" s="231"/>
      <c r="C287" s="232"/>
      <c r="D287" s="221" t="s">
        <v>163</v>
      </c>
      <c r="E287" s="233" t="s">
        <v>105</v>
      </c>
      <c r="F287" s="234" t="s">
        <v>166</v>
      </c>
      <c r="G287" s="232"/>
      <c r="H287" s="235">
        <v>12.180999999999999</v>
      </c>
      <c r="I287" s="236"/>
      <c r="J287" s="232"/>
      <c r="K287" s="232"/>
      <c r="L287" s="237"/>
      <c r="M287" s="238"/>
      <c r="N287" s="239"/>
      <c r="O287" s="239"/>
      <c r="P287" s="239"/>
      <c r="Q287" s="239"/>
      <c r="R287" s="239"/>
      <c r="S287" s="239"/>
      <c r="T287" s="240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41" t="s">
        <v>163</v>
      </c>
      <c r="AU287" s="241" t="s">
        <v>81</v>
      </c>
      <c r="AV287" s="14" t="s">
        <v>161</v>
      </c>
      <c r="AW287" s="14" t="s">
        <v>33</v>
      </c>
      <c r="AX287" s="14" t="s">
        <v>79</v>
      </c>
      <c r="AY287" s="241" t="s">
        <v>152</v>
      </c>
    </row>
    <row r="288" s="2" customFormat="1" ht="16.5" customHeight="1">
      <c r="A288" s="39"/>
      <c r="B288" s="40"/>
      <c r="C288" s="206" t="s">
        <v>471</v>
      </c>
      <c r="D288" s="206" t="s">
        <v>157</v>
      </c>
      <c r="E288" s="207" t="s">
        <v>472</v>
      </c>
      <c r="F288" s="208" t="s">
        <v>473</v>
      </c>
      <c r="G288" s="209" t="s">
        <v>160</v>
      </c>
      <c r="H288" s="210">
        <v>12.180999999999999</v>
      </c>
      <c r="I288" s="211"/>
      <c r="J288" s="212">
        <f>ROUND(I288*H288,2)</f>
        <v>0</v>
      </c>
      <c r="K288" s="208" t="s">
        <v>173</v>
      </c>
      <c r="L288" s="45"/>
      <c r="M288" s="213" t="s">
        <v>19</v>
      </c>
      <c r="N288" s="214" t="s">
        <v>42</v>
      </c>
      <c r="O288" s="85"/>
      <c r="P288" s="215">
        <f>O288*H288</f>
        <v>0</v>
      </c>
      <c r="Q288" s="215">
        <v>0.00017000000000000001</v>
      </c>
      <c r="R288" s="215">
        <f>Q288*H288</f>
        <v>0.00207077</v>
      </c>
      <c r="S288" s="215">
        <v>0</v>
      </c>
      <c r="T288" s="216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17" t="s">
        <v>265</v>
      </c>
      <c r="AT288" s="217" t="s">
        <v>157</v>
      </c>
      <c r="AU288" s="217" t="s">
        <v>81</v>
      </c>
      <c r="AY288" s="18" t="s">
        <v>152</v>
      </c>
      <c r="BE288" s="218">
        <f>IF(N288="základní",J288,0)</f>
        <v>0</v>
      </c>
      <c r="BF288" s="218">
        <f>IF(N288="snížená",J288,0)</f>
        <v>0</v>
      </c>
      <c r="BG288" s="218">
        <f>IF(N288="zákl. přenesená",J288,0)</f>
        <v>0</v>
      </c>
      <c r="BH288" s="218">
        <f>IF(N288="sníž. přenesená",J288,0)</f>
        <v>0</v>
      </c>
      <c r="BI288" s="218">
        <f>IF(N288="nulová",J288,0)</f>
        <v>0</v>
      </c>
      <c r="BJ288" s="18" t="s">
        <v>79</v>
      </c>
      <c r="BK288" s="218">
        <f>ROUND(I288*H288,2)</f>
        <v>0</v>
      </c>
      <c r="BL288" s="18" t="s">
        <v>265</v>
      </c>
      <c r="BM288" s="217" t="s">
        <v>474</v>
      </c>
    </row>
    <row r="289" s="2" customFormat="1">
      <c r="A289" s="39"/>
      <c r="B289" s="40"/>
      <c r="C289" s="41"/>
      <c r="D289" s="242" t="s">
        <v>175</v>
      </c>
      <c r="E289" s="41"/>
      <c r="F289" s="243" t="s">
        <v>475</v>
      </c>
      <c r="G289" s="41"/>
      <c r="H289" s="41"/>
      <c r="I289" s="244"/>
      <c r="J289" s="41"/>
      <c r="K289" s="41"/>
      <c r="L289" s="45"/>
      <c r="M289" s="245"/>
      <c r="N289" s="246"/>
      <c r="O289" s="85"/>
      <c r="P289" s="85"/>
      <c r="Q289" s="85"/>
      <c r="R289" s="85"/>
      <c r="S289" s="85"/>
      <c r="T289" s="86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T289" s="18" t="s">
        <v>175</v>
      </c>
      <c r="AU289" s="18" t="s">
        <v>81</v>
      </c>
    </row>
    <row r="290" s="2" customFormat="1" ht="16.5" customHeight="1">
      <c r="A290" s="39"/>
      <c r="B290" s="40"/>
      <c r="C290" s="206" t="s">
        <v>476</v>
      </c>
      <c r="D290" s="206" t="s">
        <v>157</v>
      </c>
      <c r="E290" s="207" t="s">
        <v>477</v>
      </c>
      <c r="F290" s="208" t="s">
        <v>478</v>
      </c>
      <c r="G290" s="209" t="s">
        <v>160</v>
      </c>
      <c r="H290" s="210">
        <v>12.180999999999999</v>
      </c>
      <c r="I290" s="211"/>
      <c r="J290" s="212">
        <f>ROUND(I290*H290,2)</f>
        <v>0</v>
      </c>
      <c r="K290" s="208" t="s">
        <v>173</v>
      </c>
      <c r="L290" s="45"/>
      <c r="M290" s="213" t="s">
        <v>19</v>
      </c>
      <c r="N290" s="214" t="s">
        <v>42</v>
      </c>
      <c r="O290" s="85"/>
      <c r="P290" s="215">
        <f>O290*H290</f>
        <v>0</v>
      </c>
      <c r="Q290" s="215">
        <v>0.00012999999999999999</v>
      </c>
      <c r="R290" s="215">
        <f>Q290*H290</f>
        <v>0.0015835299999999997</v>
      </c>
      <c r="S290" s="215">
        <v>0</v>
      </c>
      <c r="T290" s="216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17" t="s">
        <v>265</v>
      </c>
      <c r="AT290" s="217" t="s">
        <v>157</v>
      </c>
      <c r="AU290" s="217" t="s">
        <v>81</v>
      </c>
      <c r="AY290" s="18" t="s">
        <v>152</v>
      </c>
      <c r="BE290" s="218">
        <f>IF(N290="základní",J290,0)</f>
        <v>0</v>
      </c>
      <c r="BF290" s="218">
        <f>IF(N290="snížená",J290,0)</f>
        <v>0</v>
      </c>
      <c r="BG290" s="218">
        <f>IF(N290="zákl. přenesená",J290,0)</f>
        <v>0</v>
      </c>
      <c r="BH290" s="218">
        <f>IF(N290="sníž. přenesená",J290,0)</f>
        <v>0</v>
      </c>
      <c r="BI290" s="218">
        <f>IF(N290="nulová",J290,0)</f>
        <v>0</v>
      </c>
      <c r="BJ290" s="18" t="s">
        <v>79</v>
      </c>
      <c r="BK290" s="218">
        <f>ROUND(I290*H290,2)</f>
        <v>0</v>
      </c>
      <c r="BL290" s="18" t="s">
        <v>265</v>
      </c>
      <c r="BM290" s="217" t="s">
        <v>479</v>
      </c>
    </row>
    <row r="291" s="2" customFormat="1">
      <c r="A291" s="39"/>
      <c r="B291" s="40"/>
      <c r="C291" s="41"/>
      <c r="D291" s="242" t="s">
        <v>175</v>
      </c>
      <c r="E291" s="41"/>
      <c r="F291" s="243" t="s">
        <v>480</v>
      </c>
      <c r="G291" s="41"/>
      <c r="H291" s="41"/>
      <c r="I291" s="244"/>
      <c r="J291" s="41"/>
      <c r="K291" s="41"/>
      <c r="L291" s="45"/>
      <c r="M291" s="245"/>
      <c r="N291" s="246"/>
      <c r="O291" s="85"/>
      <c r="P291" s="85"/>
      <c r="Q291" s="85"/>
      <c r="R291" s="85"/>
      <c r="S291" s="85"/>
      <c r="T291" s="86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175</v>
      </c>
      <c r="AU291" s="18" t="s">
        <v>81</v>
      </c>
    </row>
    <row r="292" s="13" customFormat="1">
      <c r="A292" s="13"/>
      <c r="B292" s="219"/>
      <c r="C292" s="220"/>
      <c r="D292" s="221" t="s">
        <v>163</v>
      </c>
      <c r="E292" s="222" t="s">
        <v>19</v>
      </c>
      <c r="F292" s="223" t="s">
        <v>105</v>
      </c>
      <c r="G292" s="220"/>
      <c r="H292" s="224">
        <v>12.180999999999999</v>
      </c>
      <c r="I292" s="225"/>
      <c r="J292" s="220"/>
      <c r="K292" s="220"/>
      <c r="L292" s="226"/>
      <c r="M292" s="227"/>
      <c r="N292" s="228"/>
      <c r="O292" s="228"/>
      <c r="P292" s="228"/>
      <c r="Q292" s="228"/>
      <c r="R292" s="228"/>
      <c r="S292" s="228"/>
      <c r="T292" s="229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30" t="s">
        <v>163</v>
      </c>
      <c r="AU292" s="230" t="s">
        <v>81</v>
      </c>
      <c r="AV292" s="13" t="s">
        <v>81</v>
      </c>
      <c r="AW292" s="13" t="s">
        <v>33</v>
      </c>
      <c r="AX292" s="13" t="s">
        <v>71</v>
      </c>
      <c r="AY292" s="230" t="s">
        <v>152</v>
      </c>
    </row>
    <row r="293" s="14" customFormat="1">
      <c r="A293" s="14"/>
      <c r="B293" s="231"/>
      <c r="C293" s="232"/>
      <c r="D293" s="221" t="s">
        <v>163</v>
      </c>
      <c r="E293" s="233" t="s">
        <v>19</v>
      </c>
      <c r="F293" s="234" t="s">
        <v>166</v>
      </c>
      <c r="G293" s="232"/>
      <c r="H293" s="235">
        <v>12.180999999999999</v>
      </c>
      <c r="I293" s="236"/>
      <c r="J293" s="232"/>
      <c r="K293" s="232"/>
      <c r="L293" s="237"/>
      <c r="M293" s="238"/>
      <c r="N293" s="239"/>
      <c r="O293" s="239"/>
      <c r="P293" s="239"/>
      <c r="Q293" s="239"/>
      <c r="R293" s="239"/>
      <c r="S293" s="239"/>
      <c r="T293" s="240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41" t="s">
        <v>163</v>
      </c>
      <c r="AU293" s="241" t="s">
        <v>81</v>
      </c>
      <c r="AV293" s="14" t="s">
        <v>161</v>
      </c>
      <c r="AW293" s="14" t="s">
        <v>33</v>
      </c>
      <c r="AX293" s="14" t="s">
        <v>79</v>
      </c>
      <c r="AY293" s="241" t="s">
        <v>152</v>
      </c>
    </row>
    <row r="294" s="2" customFormat="1" ht="16.5" customHeight="1">
      <c r="A294" s="39"/>
      <c r="B294" s="40"/>
      <c r="C294" s="206" t="s">
        <v>481</v>
      </c>
      <c r="D294" s="206" t="s">
        <v>157</v>
      </c>
      <c r="E294" s="207" t="s">
        <v>482</v>
      </c>
      <c r="F294" s="208" t="s">
        <v>483</v>
      </c>
      <c r="G294" s="209" t="s">
        <v>160</v>
      </c>
      <c r="H294" s="210">
        <v>0.92800000000000005</v>
      </c>
      <c r="I294" s="211"/>
      <c r="J294" s="212">
        <f>ROUND(I294*H294,2)</f>
        <v>0</v>
      </c>
      <c r="K294" s="208" t="s">
        <v>173</v>
      </c>
      <c r="L294" s="45"/>
      <c r="M294" s="213" t="s">
        <v>19</v>
      </c>
      <c r="N294" s="214" t="s">
        <v>42</v>
      </c>
      <c r="O294" s="85"/>
      <c r="P294" s="215">
        <f>O294*H294</f>
        <v>0</v>
      </c>
      <c r="Q294" s="215">
        <v>0.00017000000000000001</v>
      </c>
      <c r="R294" s="215">
        <f>Q294*H294</f>
        <v>0.00015776000000000001</v>
      </c>
      <c r="S294" s="215">
        <v>0</v>
      </c>
      <c r="T294" s="216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17" t="s">
        <v>265</v>
      </c>
      <c r="AT294" s="217" t="s">
        <v>157</v>
      </c>
      <c r="AU294" s="217" t="s">
        <v>81</v>
      </c>
      <c r="AY294" s="18" t="s">
        <v>152</v>
      </c>
      <c r="BE294" s="218">
        <f>IF(N294="základní",J294,0)</f>
        <v>0</v>
      </c>
      <c r="BF294" s="218">
        <f>IF(N294="snížená",J294,0)</f>
        <v>0</v>
      </c>
      <c r="BG294" s="218">
        <f>IF(N294="zákl. přenesená",J294,0)</f>
        <v>0</v>
      </c>
      <c r="BH294" s="218">
        <f>IF(N294="sníž. přenesená",J294,0)</f>
        <v>0</v>
      </c>
      <c r="BI294" s="218">
        <f>IF(N294="nulová",J294,0)</f>
        <v>0</v>
      </c>
      <c r="BJ294" s="18" t="s">
        <v>79</v>
      </c>
      <c r="BK294" s="218">
        <f>ROUND(I294*H294,2)</f>
        <v>0</v>
      </c>
      <c r="BL294" s="18" t="s">
        <v>265</v>
      </c>
      <c r="BM294" s="217" t="s">
        <v>484</v>
      </c>
    </row>
    <row r="295" s="2" customFormat="1">
      <c r="A295" s="39"/>
      <c r="B295" s="40"/>
      <c r="C295" s="41"/>
      <c r="D295" s="242" t="s">
        <v>175</v>
      </c>
      <c r="E295" s="41"/>
      <c r="F295" s="243" t="s">
        <v>485</v>
      </c>
      <c r="G295" s="41"/>
      <c r="H295" s="41"/>
      <c r="I295" s="244"/>
      <c r="J295" s="41"/>
      <c r="K295" s="41"/>
      <c r="L295" s="45"/>
      <c r="M295" s="245"/>
      <c r="N295" s="246"/>
      <c r="O295" s="85"/>
      <c r="P295" s="85"/>
      <c r="Q295" s="85"/>
      <c r="R295" s="85"/>
      <c r="S295" s="85"/>
      <c r="T295" s="86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8" t="s">
        <v>175</v>
      </c>
      <c r="AU295" s="18" t="s">
        <v>81</v>
      </c>
    </row>
    <row r="296" s="13" customFormat="1">
      <c r="A296" s="13"/>
      <c r="B296" s="219"/>
      <c r="C296" s="220"/>
      <c r="D296" s="221" t="s">
        <v>163</v>
      </c>
      <c r="E296" s="222" t="s">
        <v>19</v>
      </c>
      <c r="F296" s="223" t="s">
        <v>486</v>
      </c>
      <c r="G296" s="220"/>
      <c r="H296" s="224">
        <v>0.92800000000000005</v>
      </c>
      <c r="I296" s="225"/>
      <c r="J296" s="220"/>
      <c r="K296" s="220"/>
      <c r="L296" s="226"/>
      <c r="M296" s="227"/>
      <c r="N296" s="228"/>
      <c r="O296" s="228"/>
      <c r="P296" s="228"/>
      <c r="Q296" s="228"/>
      <c r="R296" s="228"/>
      <c r="S296" s="228"/>
      <c r="T296" s="229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30" t="s">
        <v>163</v>
      </c>
      <c r="AU296" s="230" t="s">
        <v>81</v>
      </c>
      <c r="AV296" s="13" t="s">
        <v>81</v>
      </c>
      <c r="AW296" s="13" t="s">
        <v>33</v>
      </c>
      <c r="AX296" s="13" t="s">
        <v>71</v>
      </c>
      <c r="AY296" s="230" t="s">
        <v>152</v>
      </c>
    </row>
    <row r="297" s="14" customFormat="1">
      <c r="A297" s="14"/>
      <c r="B297" s="231"/>
      <c r="C297" s="232"/>
      <c r="D297" s="221" t="s">
        <v>163</v>
      </c>
      <c r="E297" s="233" t="s">
        <v>19</v>
      </c>
      <c r="F297" s="234" t="s">
        <v>166</v>
      </c>
      <c r="G297" s="232"/>
      <c r="H297" s="235">
        <v>0.92800000000000005</v>
      </c>
      <c r="I297" s="236"/>
      <c r="J297" s="232"/>
      <c r="K297" s="232"/>
      <c r="L297" s="237"/>
      <c r="M297" s="238"/>
      <c r="N297" s="239"/>
      <c r="O297" s="239"/>
      <c r="P297" s="239"/>
      <c r="Q297" s="239"/>
      <c r="R297" s="239"/>
      <c r="S297" s="239"/>
      <c r="T297" s="240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41" t="s">
        <v>163</v>
      </c>
      <c r="AU297" s="241" t="s">
        <v>81</v>
      </c>
      <c r="AV297" s="14" t="s">
        <v>161</v>
      </c>
      <c r="AW297" s="14" t="s">
        <v>33</v>
      </c>
      <c r="AX297" s="14" t="s">
        <v>79</v>
      </c>
      <c r="AY297" s="241" t="s">
        <v>152</v>
      </c>
    </row>
    <row r="298" s="2" customFormat="1" ht="24.15" customHeight="1">
      <c r="A298" s="39"/>
      <c r="B298" s="40"/>
      <c r="C298" s="206" t="s">
        <v>487</v>
      </c>
      <c r="D298" s="206" t="s">
        <v>157</v>
      </c>
      <c r="E298" s="207" t="s">
        <v>488</v>
      </c>
      <c r="F298" s="208" t="s">
        <v>489</v>
      </c>
      <c r="G298" s="209" t="s">
        <v>160</v>
      </c>
      <c r="H298" s="210">
        <v>0.92800000000000005</v>
      </c>
      <c r="I298" s="211"/>
      <c r="J298" s="212">
        <f>ROUND(I298*H298,2)</f>
        <v>0</v>
      </c>
      <c r="K298" s="208" t="s">
        <v>173</v>
      </c>
      <c r="L298" s="45"/>
      <c r="M298" s="213" t="s">
        <v>19</v>
      </c>
      <c r="N298" s="214" t="s">
        <v>42</v>
      </c>
      <c r="O298" s="85"/>
      <c r="P298" s="215">
        <f>O298*H298</f>
        <v>0</v>
      </c>
      <c r="Q298" s="215">
        <v>8.0000000000000007E-05</v>
      </c>
      <c r="R298" s="215">
        <f>Q298*H298</f>
        <v>7.4240000000000007E-05</v>
      </c>
      <c r="S298" s="215">
        <v>0</v>
      </c>
      <c r="T298" s="216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17" t="s">
        <v>265</v>
      </c>
      <c r="AT298" s="217" t="s">
        <v>157</v>
      </c>
      <c r="AU298" s="217" t="s">
        <v>81</v>
      </c>
      <c r="AY298" s="18" t="s">
        <v>152</v>
      </c>
      <c r="BE298" s="218">
        <f>IF(N298="základní",J298,0)</f>
        <v>0</v>
      </c>
      <c r="BF298" s="218">
        <f>IF(N298="snížená",J298,0)</f>
        <v>0</v>
      </c>
      <c r="BG298" s="218">
        <f>IF(N298="zákl. přenesená",J298,0)</f>
        <v>0</v>
      </c>
      <c r="BH298" s="218">
        <f>IF(N298="sníž. přenesená",J298,0)</f>
        <v>0</v>
      </c>
      <c r="BI298" s="218">
        <f>IF(N298="nulová",J298,0)</f>
        <v>0</v>
      </c>
      <c r="BJ298" s="18" t="s">
        <v>79</v>
      </c>
      <c r="BK298" s="218">
        <f>ROUND(I298*H298,2)</f>
        <v>0</v>
      </c>
      <c r="BL298" s="18" t="s">
        <v>265</v>
      </c>
      <c r="BM298" s="217" t="s">
        <v>490</v>
      </c>
    </row>
    <row r="299" s="2" customFormat="1">
      <c r="A299" s="39"/>
      <c r="B299" s="40"/>
      <c r="C299" s="41"/>
      <c r="D299" s="242" t="s">
        <v>175</v>
      </c>
      <c r="E299" s="41"/>
      <c r="F299" s="243" t="s">
        <v>491</v>
      </c>
      <c r="G299" s="41"/>
      <c r="H299" s="41"/>
      <c r="I299" s="244"/>
      <c r="J299" s="41"/>
      <c r="K299" s="41"/>
      <c r="L299" s="45"/>
      <c r="M299" s="245"/>
      <c r="N299" s="246"/>
      <c r="O299" s="85"/>
      <c r="P299" s="85"/>
      <c r="Q299" s="85"/>
      <c r="R299" s="85"/>
      <c r="S299" s="85"/>
      <c r="T299" s="86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175</v>
      </c>
      <c r="AU299" s="18" t="s">
        <v>81</v>
      </c>
    </row>
    <row r="300" s="2" customFormat="1" ht="16.5" customHeight="1">
      <c r="A300" s="39"/>
      <c r="B300" s="40"/>
      <c r="C300" s="206" t="s">
        <v>492</v>
      </c>
      <c r="D300" s="206" t="s">
        <v>157</v>
      </c>
      <c r="E300" s="207" t="s">
        <v>493</v>
      </c>
      <c r="F300" s="208" t="s">
        <v>494</v>
      </c>
      <c r="G300" s="209" t="s">
        <v>160</v>
      </c>
      <c r="H300" s="210">
        <v>66.492000000000004</v>
      </c>
      <c r="I300" s="211"/>
      <c r="J300" s="212">
        <f>ROUND(I300*H300,2)</f>
        <v>0</v>
      </c>
      <c r="K300" s="208" t="s">
        <v>173</v>
      </c>
      <c r="L300" s="45"/>
      <c r="M300" s="213" t="s">
        <v>19</v>
      </c>
      <c r="N300" s="214" t="s">
        <v>42</v>
      </c>
      <c r="O300" s="85"/>
      <c r="P300" s="215">
        <f>O300*H300</f>
        <v>0</v>
      </c>
      <c r="Q300" s="215">
        <v>0</v>
      </c>
      <c r="R300" s="215">
        <f>Q300*H300</f>
        <v>0</v>
      </c>
      <c r="S300" s="215">
        <v>0</v>
      </c>
      <c r="T300" s="216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17" t="s">
        <v>265</v>
      </c>
      <c r="AT300" s="217" t="s">
        <v>157</v>
      </c>
      <c r="AU300" s="217" t="s">
        <v>81</v>
      </c>
      <c r="AY300" s="18" t="s">
        <v>152</v>
      </c>
      <c r="BE300" s="218">
        <f>IF(N300="základní",J300,0)</f>
        <v>0</v>
      </c>
      <c r="BF300" s="218">
        <f>IF(N300="snížená",J300,0)</f>
        <v>0</v>
      </c>
      <c r="BG300" s="218">
        <f>IF(N300="zákl. přenesená",J300,0)</f>
        <v>0</v>
      </c>
      <c r="BH300" s="218">
        <f>IF(N300="sníž. přenesená",J300,0)</f>
        <v>0</v>
      </c>
      <c r="BI300" s="218">
        <f>IF(N300="nulová",J300,0)</f>
        <v>0</v>
      </c>
      <c r="BJ300" s="18" t="s">
        <v>79</v>
      </c>
      <c r="BK300" s="218">
        <f>ROUND(I300*H300,2)</f>
        <v>0</v>
      </c>
      <c r="BL300" s="18" t="s">
        <v>265</v>
      </c>
      <c r="BM300" s="217" t="s">
        <v>495</v>
      </c>
    </row>
    <row r="301" s="2" customFormat="1">
      <c r="A301" s="39"/>
      <c r="B301" s="40"/>
      <c r="C301" s="41"/>
      <c r="D301" s="242" t="s">
        <v>175</v>
      </c>
      <c r="E301" s="41"/>
      <c r="F301" s="243" t="s">
        <v>496</v>
      </c>
      <c r="G301" s="41"/>
      <c r="H301" s="41"/>
      <c r="I301" s="244"/>
      <c r="J301" s="41"/>
      <c r="K301" s="41"/>
      <c r="L301" s="45"/>
      <c r="M301" s="245"/>
      <c r="N301" s="246"/>
      <c r="O301" s="85"/>
      <c r="P301" s="85"/>
      <c r="Q301" s="85"/>
      <c r="R301" s="85"/>
      <c r="S301" s="85"/>
      <c r="T301" s="86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T301" s="18" t="s">
        <v>175</v>
      </c>
      <c r="AU301" s="18" t="s">
        <v>81</v>
      </c>
    </row>
    <row r="302" s="13" customFormat="1">
      <c r="A302" s="13"/>
      <c r="B302" s="219"/>
      <c r="C302" s="220"/>
      <c r="D302" s="221" t="s">
        <v>163</v>
      </c>
      <c r="E302" s="222" t="s">
        <v>19</v>
      </c>
      <c r="F302" s="223" t="s">
        <v>103</v>
      </c>
      <c r="G302" s="220"/>
      <c r="H302" s="224">
        <v>66.492000000000004</v>
      </c>
      <c r="I302" s="225"/>
      <c r="J302" s="220"/>
      <c r="K302" s="220"/>
      <c r="L302" s="226"/>
      <c r="M302" s="227"/>
      <c r="N302" s="228"/>
      <c r="O302" s="228"/>
      <c r="P302" s="228"/>
      <c r="Q302" s="228"/>
      <c r="R302" s="228"/>
      <c r="S302" s="228"/>
      <c r="T302" s="229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30" t="s">
        <v>163</v>
      </c>
      <c r="AU302" s="230" t="s">
        <v>81</v>
      </c>
      <c r="AV302" s="13" t="s">
        <v>81</v>
      </c>
      <c r="AW302" s="13" t="s">
        <v>33</v>
      </c>
      <c r="AX302" s="13" t="s">
        <v>71</v>
      </c>
      <c r="AY302" s="230" t="s">
        <v>152</v>
      </c>
    </row>
    <row r="303" s="14" customFormat="1">
      <c r="A303" s="14"/>
      <c r="B303" s="231"/>
      <c r="C303" s="232"/>
      <c r="D303" s="221" t="s">
        <v>163</v>
      </c>
      <c r="E303" s="233" t="s">
        <v>19</v>
      </c>
      <c r="F303" s="234" t="s">
        <v>166</v>
      </c>
      <c r="G303" s="232"/>
      <c r="H303" s="235">
        <v>66.492000000000004</v>
      </c>
      <c r="I303" s="236"/>
      <c r="J303" s="232"/>
      <c r="K303" s="232"/>
      <c r="L303" s="237"/>
      <c r="M303" s="238"/>
      <c r="N303" s="239"/>
      <c r="O303" s="239"/>
      <c r="P303" s="239"/>
      <c r="Q303" s="239"/>
      <c r="R303" s="239"/>
      <c r="S303" s="239"/>
      <c r="T303" s="240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41" t="s">
        <v>163</v>
      </c>
      <c r="AU303" s="241" t="s">
        <v>81</v>
      </c>
      <c r="AV303" s="14" t="s">
        <v>161</v>
      </c>
      <c r="AW303" s="14" t="s">
        <v>33</v>
      </c>
      <c r="AX303" s="14" t="s">
        <v>79</v>
      </c>
      <c r="AY303" s="241" t="s">
        <v>152</v>
      </c>
    </row>
    <row r="304" s="2" customFormat="1" ht="16.5" customHeight="1">
      <c r="A304" s="39"/>
      <c r="B304" s="40"/>
      <c r="C304" s="206" t="s">
        <v>497</v>
      </c>
      <c r="D304" s="206" t="s">
        <v>157</v>
      </c>
      <c r="E304" s="207" t="s">
        <v>498</v>
      </c>
      <c r="F304" s="208" t="s">
        <v>499</v>
      </c>
      <c r="G304" s="209" t="s">
        <v>160</v>
      </c>
      <c r="H304" s="210">
        <v>39.18</v>
      </c>
      <c r="I304" s="211"/>
      <c r="J304" s="212">
        <f>ROUND(I304*H304,2)</f>
        <v>0</v>
      </c>
      <c r="K304" s="208" t="s">
        <v>173</v>
      </c>
      <c r="L304" s="45"/>
      <c r="M304" s="213" t="s">
        <v>19</v>
      </c>
      <c r="N304" s="214" t="s">
        <v>42</v>
      </c>
      <c r="O304" s="85"/>
      <c r="P304" s="215">
        <f>O304*H304</f>
        <v>0</v>
      </c>
      <c r="Q304" s="215">
        <v>0.00021000000000000001</v>
      </c>
      <c r="R304" s="215">
        <f>Q304*H304</f>
        <v>0.0082278000000000004</v>
      </c>
      <c r="S304" s="215">
        <v>0</v>
      </c>
      <c r="T304" s="216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17" t="s">
        <v>265</v>
      </c>
      <c r="AT304" s="217" t="s">
        <v>157</v>
      </c>
      <c r="AU304" s="217" t="s">
        <v>81</v>
      </c>
      <c r="AY304" s="18" t="s">
        <v>152</v>
      </c>
      <c r="BE304" s="218">
        <f>IF(N304="základní",J304,0)</f>
        <v>0</v>
      </c>
      <c r="BF304" s="218">
        <f>IF(N304="snížená",J304,0)</f>
        <v>0</v>
      </c>
      <c r="BG304" s="218">
        <f>IF(N304="zákl. přenesená",J304,0)</f>
        <v>0</v>
      </c>
      <c r="BH304" s="218">
        <f>IF(N304="sníž. přenesená",J304,0)</f>
        <v>0</v>
      </c>
      <c r="BI304" s="218">
        <f>IF(N304="nulová",J304,0)</f>
        <v>0</v>
      </c>
      <c r="BJ304" s="18" t="s">
        <v>79</v>
      </c>
      <c r="BK304" s="218">
        <f>ROUND(I304*H304,2)</f>
        <v>0</v>
      </c>
      <c r="BL304" s="18" t="s">
        <v>265</v>
      </c>
      <c r="BM304" s="217" t="s">
        <v>500</v>
      </c>
    </row>
    <row r="305" s="2" customFormat="1">
      <c r="A305" s="39"/>
      <c r="B305" s="40"/>
      <c r="C305" s="41"/>
      <c r="D305" s="242" t="s">
        <v>175</v>
      </c>
      <c r="E305" s="41"/>
      <c r="F305" s="243" t="s">
        <v>501</v>
      </c>
      <c r="G305" s="41"/>
      <c r="H305" s="41"/>
      <c r="I305" s="244"/>
      <c r="J305" s="41"/>
      <c r="K305" s="41"/>
      <c r="L305" s="45"/>
      <c r="M305" s="245"/>
      <c r="N305" s="246"/>
      <c r="O305" s="85"/>
      <c r="P305" s="85"/>
      <c r="Q305" s="85"/>
      <c r="R305" s="85"/>
      <c r="S305" s="85"/>
      <c r="T305" s="86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175</v>
      </c>
      <c r="AU305" s="18" t="s">
        <v>81</v>
      </c>
    </row>
    <row r="306" s="13" customFormat="1">
      <c r="A306" s="13"/>
      <c r="B306" s="219"/>
      <c r="C306" s="220"/>
      <c r="D306" s="221" t="s">
        <v>163</v>
      </c>
      <c r="E306" s="222" t="s">
        <v>19</v>
      </c>
      <c r="F306" s="223" t="s">
        <v>101</v>
      </c>
      <c r="G306" s="220"/>
      <c r="H306" s="224">
        <v>39.18</v>
      </c>
      <c r="I306" s="225"/>
      <c r="J306" s="220"/>
      <c r="K306" s="220"/>
      <c r="L306" s="226"/>
      <c r="M306" s="227"/>
      <c r="N306" s="228"/>
      <c r="O306" s="228"/>
      <c r="P306" s="228"/>
      <c r="Q306" s="228"/>
      <c r="R306" s="228"/>
      <c r="S306" s="228"/>
      <c r="T306" s="229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30" t="s">
        <v>163</v>
      </c>
      <c r="AU306" s="230" t="s">
        <v>81</v>
      </c>
      <c r="AV306" s="13" t="s">
        <v>81</v>
      </c>
      <c r="AW306" s="13" t="s">
        <v>33</v>
      </c>
      <c r="AX306" s="13" t="s">
        <v>71</v>
      </c>
      <c r="AY306" s="230" t="s">
        <v>152</v>
      </c>
    </row>
    <row r="307" s="14" customFormat="1">
      <c r="A307" s="14"/>
      <c r="B307" s="231"/>
      <c r="C307" s="232"/>
      <c r="D307" s="221" t="s">
        <v>163</v>
      </c>
      <c r="E307" s="233" t="s">
        <v>19</v>
      </c>
      <c r="F307" s="234" t="s">
        <v>166</v>
      </c>
      <c r="G307" s="232"/>
      <c r="H307" s="235">
        <v>39.18</v>
      </c>
      <c r="I307" s="236"/>
      <c r="J307" s="232"/>
      <c r="K307" s="232"/>
      <c r="L307" s="237"/>
      <c r="M307" s="238"/>
      <c r="N307" s="239"/>
      <c r="O307" s="239"/>
      <c r="P307" s="239"/>
      <c r="Q307" s="239"/>
      <c r="R307" s="239"/>
      <c r="S307" s="239"/>
      <c r="T307" s="240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41" t="s">
        <v>163</v>
      </c>
      <c r="AU307" s="241" t="s">
        <v>81</v>
      </c>
      <c r="AV307" s="14" t="s">
        <v>161</v>
      </c>
      <c r="AW307" s="14" t="s">
        <v>33</v>
      </c>
      <c r="AX307" s="14" t="s">
        <v>79</v>
      </c>
      <c r="AY307" s="241" t="s">
        <v>152</v>
      </c>
    </row>
    <row r="308" s="12" customFormat="1" ht="22.8" customHeight="1">
      <c r="A308" s="12"/>
      <c r="B308" s="190"/>
      <c r="C308" s="191"/>
      <c r="D308" s="192" t="s">
        <v>70</v>
      </c>
      <c r="E308" s="204" t="s">
        <v>502</v>
      </c>
      <c r="F308" s="204" t="s">
        <v>503</v>
      </c>
      <c r="G308" s="191"/>
      <c r="H308" s="191"/>
      <c r="I308" s="194"/>
      <c r="J308" s="205">
        <f>BK308</f>
        <v>0</v>
      </c>
      <c r="K308" s="191"/>
      <c r="L308" s="196"/>
      <c r="M308" s="197"/>
      <c r="N308" s="198"/>
      <c r="O308" s="198"/>
      <c r="P308" s="199">
        <f>SUM(P309:P340)</f>
        <v>0</v>
      </c>
      <c r="Q308" s="198"/>
      <c r="R308" s="199">
        <f>SUM(R309:R340)</f>
        <v>0.33046523999999999</v>
      </c>
      <c r="S308" s="198"/>
      <c r="T308" s="200">
        <f>SUM(T309:T340)</f>
        <v>0.0079790400000000015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01" t="s">
        <v>81</v>
      </c>
      <c r="AT308" s="202" t="s">
        <v>70</v>
      </c>
      <c r="AU308" s="202" t="s">
        <v>79</v>
      </c>
      <c r="AY308" s="201" t="s">
        <v>152</v>
      </c>
      <c r="BK308" s="203">
        <f>SUM(BK309:BK340)</f>
        <v>0</v>
      </c>
    </row>
    <row r="309" s="2" customFormat="1" ht="16.5" customHeight="1">
      <c r="A309" s="39"/>
      <c r="B309" s="40"/>
      <c r="C309" s="206" t="s">
        <v>504</v>
      </c>
      <c r="D309" s="206" t="s">
        <v>157</v>
      </c>
      <c r="E309" s="207" t="s">
        <v>505</v>
      </c>
      <c r="F309" s="208" t="s">
        <v>506</v>
      </c>
      <c r="G309" s="209" t="s">
        <v>160</v>
      </c>
      <c r="H309" s="210">
        <v>66.492000000000004</v>
      </c>
      <c r="I309" s="211"/>
      <c r="J309" s="212">
        <f>ROUND(I309*H309,2)</f>
        <v>0</v>
      </c>
      <c r="K309" s="208" t="s">
        <v>173</v>
      </c>
      <c r="L309" s="45"/>
      <c r="M309" s="213" t="s">
        <v>19</v>
      </c>
      <c r="N309" s="214" t="s">
        <v>42</v>
      </c>
      <c r="O309" s="85"/>
      <c r="P309" s="215">
        <f>O309*H309</f>
        <v>0</v>
      </c>
      <c r="Q309" s="215">
        <v>1.0000000000000001E-05</v>
      </c>
      <c r="R309" s="215">
        <f>Q309*H309</f>
        <v>0.00066492000000000005</v>
      </c>
      <c r="S309" s="215">
        <v>0.00012</v>
      </c>
      <c r="T309" s="216">
        <f>S309*H309</f>
        <v>0.0079790400000000015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17" t="s">
        <v>265</v>
      </c>
      <c r="AT309" s="217" t="s">
        <v>157</v>
      </c>
      <c r="AU309" s="217" t="s">
        <v>81</v>
      </c>
      <c r="AY309" s="18" t="s">
        <v>152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8" t="s">
        <v>79</v>
      </c>
      <c r="BK309" s="218">
        <f>ROUND(I309*H309,2)</f>
        <v>0</v>
      </c>
      <c r="BL309" s="18" t="s">
        <v>265</v>
      </c>
      <c r="BM309" s="217" t="s">
        <v>507</v>
      </c>
    </row>
    <row r="310" s="2" customFormat="1">
      <c r="A310" s="39"/>
      <c r="B310" s="40"/>
      <c r="C310" s="41"/>
      <c r="D310" s="242" t="s">
        <v>175</v>
      </c>
      <c r="E310" s="41"/>
      <c r="F310" s="243" t="s">
        <v>508</v>
      </c>
      <c r="G310" s="41"/>
      <c r="H310" s="41"/>
      <c r="I310" s="244"/>
      <c r="J310" s="41"/>
      <c r="K310" s="41"/>
      <c r="L310" s="45"/>
      <c r="M310" s="245"/>
      <c r="N310" s="246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175</v>
      </c>
      <c r="AU310" s="18" t="s">
        <v>81</v>
      </c>
    </row>
    <row r="311" s="13" customFormat="1">
      <c r="A311" s="13"/>
      <c r="B311" s="219"/>
      <c r="C311" s="220"/>
      <c r="D311" s="221" t="s">
        <v>163</v>
      </c>
      <c r="E311" s="222" t="s">
        <v>19</v>
      </c>
      <c r="F311" s="223" t="s">
        <v>108</v>
      </c>
      <c r="G311" s="220"/>
      <c r="H311" s="224">
        <v>61.427999999999997</v>
      </c>
      <c r="I311" s="225"/>
      <c r="J311" s="220"/>
      <c r="K311" s="220"/>
      <c r="L311" s="226"/>
      <c r="M311" s="227"/>
      <c r="N311" s="228"/>
      <c r="O311" s="228"/>
      <c r="P311" s="228"/>
      <c r="Q311" s="228"/>
      <c r="R311" s="228"/>
      <c r="S311" s="228"/>
      <c r="T311" s="229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30" t="s">
        <v>163</v>
      </c>
      <c r="AU311" s="230" t="s">
        <v>81</v>
      </c>
      <c r="AV311" s="13" t="s">
        <v>81</v>
      </c>
      <c r="AW311" s="13" t="s">
        <v>33</v>
      </c>
      <c r="AX311" s="13" t="s">
        <v>71</v>
      </c>
      <c r="AY311" s="230" t="s">
        <v>152</v>
      </c>
    </row>
    <row r="312" s="13" customFormat="1">
      <c r="A312" s="13"/>
      <c r="B312" s="219"/>
      <c r="C312" s="220"/>
      <c r="D312" s="221" t="s">
        <v>163</v>
      </c>
      <c r="E312" s="222" t="s">
        <v>19</v>
      </c>
      <c r="F312" s="223" t="s">
        <v>101</v>
      </c>
      <c r="G312" s="220"/>
      <c r="H312" s="224">
        <v>39.18</v>
      </c>
      <c r="I312" s="225"/>
      <c r="J312" s="220"/>
      <c r="K312" s="220"/>
      <c r="L312" s="226"/>
      <c r="M312" s="227"/>
      <c r="N312" s="228"/>
      <c r="O312" s="228"/>
      <c r="P312" s="228"/>
      <c r="Q312" s="228"/>
      <c r="R312" s="228"/>
      <c r="S312" s="228"/>
      <c r="T312" s="229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0" t="s">
        <v>163</v>
      </c>
      <c r="AU312" s="230" t="s">
        <v>81</v>
      </c>
      <c r="AV312" s="13" t="s">
        <v>81</v>
      </c>
      <c r="AW312" s="13" t="s">
        <v>33</v>
      </c>
      <c r="AX312" s="13" t="s">
        <v>71</v>
      </c>
      <c r="AY312" s="230" t="s">
        <v>152</v>
      </c>
    </row>
    <row r="313" s="13" customFormat="1">
      <c r="A313" s="13"/>
      <c r="B313" s="219"/>
      <c r="C313" s="220"/>
      <c r="D313" s="221" t="s">
        <v>163</v>
      </c>
      <c r="E313" s="222" t="s">
        <v>19</v>
      </c>
      <c r="F313" s="223" t="s">
        <v>509</v>
      </c>
      <c r="G313" s="220"/>
      <c r="H313" s="224">
        <v>-5.9420000000000002</v>
      </c>
      <c r="I313" s="225"/>
      <c r="J313" s="220"/>
      <c r="K313" s="220"/>
      <c r="L313" s="226"/>
      <c r="M313" s="227"/>
      <c r="N313" s="228"/>
      <c r="O313" s="228"/>
      <c r="P313" s="228"/>
      <c r="Q313" s="228"/>
      <c r="R313" s="228"/>
      <c r="S313" s="228"/>
      <c r="T313" s="229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30" t="s">
        <v>163</v>
      </c>
      <c r="AU313" s="230" t="s">
        <v>81</v>
      </c>
      <c r="AV313" s="13" t="s">
        <v>81</v>
      </c>
      <c r="AW313" s="13" t="s">
        <v>33</v>
      </c>
      <c r="AX313" s="13" t="s">
        <v>71</v>
      </c>
      <c r="AY313" s="230" t="s">
        <v>152</v>
      </c>
    </row>
    <row r="314" s="13" customFormat="1">
      <c r="A314" s="13"/>
      <c r="B314" s="219"/>
      <c r="C314" s="220"/>
      <c r="D314" s="221" t="s">
        <v>163</v>
      </c>
      <c r="E314" s="222" t="s">
        <v>19</v>
      </c>
      <c r="F314" s="223" t="s">
        <v>510</v>
      </c>
      <c r="G314" s="220"/>
      <c r="H314" s="224">
        <v>-15.058</v>
      </c>
      <c r="I314" s="225"/>
      <c r="J314" s="220"/>
      <c r="K314" s="220"/>
      <c r="L314" s="226"/>
      <c r="M314" s="227"/>
      <c r="N314" s="228"/>
      <c r="O314" s="228"/>
      <c r="P314" s="228"/>
      <c r="Q314" s="228"/>
      <c r="R314" s="228"/>
      <c r="S314" s="228"/>
      <c r="T314" s="229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0" t="s">
        <v>163</v>
      </c>
      <c r="AU314" s="230" t="s">
        <v>81</v>
      </c>
      <c r="AV314" s="13" t="s">
        <v>81</v>
      </c>
      <c r="AW314" s="13" t="s">
        <v>33</v>
      </c>
      <c r="AX314" s="13" t="s">
        <v>71</v>
      </c>
      <c r="AY314" s="230" t="s">
        <v>152</v>
      </c>
    </row>
    <row r="315" s="13" customFormat="1">
      <c r="A315" s="13"/>
      <c r="B315" s="219"/>
      <c r="C315" s="220"/>
      <c r="D315" s="221" t="s">
        <v>163</v>
      </c>
      <c r="E315" s="222" t="s">
        <v>19</v>
      </c>
      <c r="F315" s="223" t="s">
        <v>511</v>
      </c>
      <c r="G315" s="220"/>
      <c r="H315" s="224">
        <v>-13.116</v>
      </c>
      <c r="I315" s="225"/>
      <c r="J315" s="220"/>
      <c r="K315" s="220"/>
      <c r="L315" s="226"/>
      <c r="M315" s="227"/>
      <c r="N315" s="228"/>
      <c r="O315" s="228"/>
      <c r="P315" s="228"/>
      <c r="Q315" s="228"/>
      <c r="R315" s="228"/>
      <c r="S315" s="228"/>
      <c r="T315" s="229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30" t="s">
        <v>163</v>
      </c>
      <c r="AU315" s="230" t="s">
        <v>81</v>
      </c>
      <c r="AV315" s="13" t="s">
        <v>81</v>
      </c>
      <c r="AW315" s="13" t="s">
        <v>33</v>
      </c>
      <c r="AX315" s="13" t="s">
        <v>71</v>
      </c>
      <c r="AY315" s="230" t="s">
        <v>152</v>
      </c>
    </row>
    <row r="316" s="14" customFormat="1">
      <c r="A316" s="14"/>
      <c r="B316" s="231"/>
      <c r="C316" s="232"/>
      <c r="D316" s="221" t="s">
        <v>163</v>
      </c>
      <c r="E316" s="233" t="s">
        <v>103</v>
      </c>
      <c r="F316" s="234" t="s">
        <v>166</v>
      </c>
      <c r="G316" s="232"/>
      <c r="H316" s="235">
        <v>66.492000000000004</v>
      </c>
      <c r="I316" s="236"/>
      <c r="J316" s="232"/>
      <c r="K316" s="232"/>
      <c r="L316" s="237"/>
      <c r="M316" s="238"/>
      <c r="N316" s="239"/>
      <c r="O316" s="239"/>
      <c r="P316" s="239"/>
      <c r="Q316" s="239"/>
      <c r="R316" s="239"/>
      <c r="S316" s="239"/>
      <c r="T316" s="240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41" t="s">
        <v>163</v>
      </c>
      <c r="AU316" s="241" t="s">
        <v>81</v>
      </c>
      <c r="AV316" s="14" t="s">
        <v>161</v>
      </c>
      <c r="AW316" s="14" t="s">
        <v>33</v>
      </c>
      <c r="AX316" s="14" t="s">
        <v>79</v>
      </c>
      <c r="AY316" s="241" t="s">
        <v>152</v>
      </c>
    </row>
    <row r="317" s="2" customFormat="1" ht="24.15" customHeight="1">
      <c r="A317" s="39"/>
      <c r="B317" s="40"/>
      <c r="C317" s="206" t="s">
        <v>512</v>
      </c>
      <c r="D317" s="206" t="s">
        <v>157</v>
      </c>
      <c r="E317" s="207" t="s">
        <v>513</v>
      </c>
      <c r="F317" s="208" t="s">
        <v>514</v>
      </c>
      <c r="G317" s="209" t="s">
        <v>160</v>
      </c>
      <c r="H317" s="210">
        <v>66.492000000000004</v>
      </c>
      <c r="I317" s="211"/>
      <c r="J317" s="212">
        <f>ROUND(I317*H317,2)</f>
        <v>0</v>
      </c>
      <c r="K317" s="208" t="s">
        <v>173</v>
      </c>
      <c r="L317" s="45"/>
      <c r="M317" s="213" t="s">
        <v>19</v>
      </c>
      <c r="N317" s="214" t="s">
        <v>42</v>
      </c>
      <c r="O317" s="85"/>
      <c r="P317" s="215">
        <f>O317*H317</f>
        <v>0</v>
      </c>
      <c r="Q317" s="215">
        <v>0.0044999999999999997</v>
      </c>
      <c r="R317" s="215">
        <f>Q317*H317</f>
        <v>0.29921399999999998</v>
      </c>
      <c r="S317" s="215">
        <v>0</v>
      </c>
      <c r="T317" s="216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17" t="s">
        <v>265</v>
      </c>
      <c r="AT317" s="217" t="s">
        <v>157</v>
      </c>
      <c r="AU317" s="217" t="s">
        <v>81</v>
      </c>
      <c r="AY317" s="18" t="s">
        <v>152</v>
      </c>
      <c r="BE317" s="218">
        <f>IF(N317="základní",J317,0)</f>
        <v>0</v>
      </c>
      <c r="BF317" s="218">
        <f>IF(N317="snížená",J317,0)</f>
        <v>0</v>
      </c>
      <c r="BG317" s="218">
        <f>IF(N317="zákl. přenesená",J317,0)</f>
        <v>0</v>
      </c>
      <c r="BH317" s="218">
        <f>IF(N317="sníž. přenesená",J317,0)</f>
        <v>0</v>
      </c>
      <c r="BI317" s="218">
        <f>IF(N317="nulová",J317,0)</f>
        <v>0</v>
      </c>
      <c r="BJ317" s="18" t="s">
        <v>79</v>
      </c>
      <c r="BK317" s="218">
        <f>ROUND(I317*H317,2)</f>
        <v>0</v>
      </c>
      <c r="BL317" s="18" t="s">
        <v>265</v>
      </c>
      <c r="BM317" s="217" t="s">
        <v>515</v>
      </c>
    </row>
    <row r="318" s="2" customFormat="1">
      <c r="A318" s="39"/>
      <c r="B318" s="40"/>
      <c r="C318" s="41"/>
      <c r="D318" s="242" t="s">
        <v>175</v>
      </c>
      <c r="E318" s="41"/>
      <c r="F318" s="243" t="s">
        <v>516</v>
      </c>
      <c r="G318" s="41"/>
      <c r="H318" s="41"/>
      <c r="I318" s="244"/>
      <c r="J318" s="41"/>
      <c r="K318" s="41"/>
      <c r="L318" s="45"/>
      <c r="M318" s="245"/>
      <c r="N318" s="246"/>
      <c r="O318" s="85"/>
      <c r="P318" s="85"/>
      <c r="Q318" s="85"/>
      <c r="R318" s="85"/>
      <c r="S318" s="85"/>
      <c r="T318" s="86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T318" s="18" t="s">
        <v>175</v>
      </c>
      <c r="AU318" s="18" t="s">
        <v>81</v>
      </c>
    </row>
    <row r="319" s="13" customFormat="1">
      <c r="A319" s="13"/>
      <c r="B319" s="219"/>
      <c r="C319" s="220"/>
      <c r="D319" s="221" t="s">
        <v>163</v>
      </c>
      <c r="E319" s="222" t="s">
        <v>19</v>
      </c>
      <c r="F319" s="223" t="s">
        <v>103</v>
      </c>
      <c r="G319" s="220"/>
      <c r="H319" s="224">
        <v>66.492000000000004</v>
      </c>
      <c r="I319" s="225"/>
      <c r="J319" s="220"/>
      <c r="K319" s="220"/>
      <c r="L319" s="226"/>
      <c r="M319" s="227"/>
      <c r="N319" s="228"/>
      <c r="O319" s="228"/>
      <c r="P319" s="228"/>
      <c r="Q319" s="228"/>
      <c r="R319" s="228"/>
      <c r="S319" s="228"/>
      <c r="T319" s="229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30" t="s">
        <v>163</v>
      </c>
      <c r="AU319" s="230" t="s">
        <v>81</v>
      </c>
      <c r="AV319" s="13" t="s">
        <v>81</v>
      </c>
      <c r="AW319" s="13" t="s">
        <v>33</v>
      </c>
      <c r="AX319" s="13" t="s">
        <v>71</v>
      </c>
      <c r="AY319" s="230" t="s">
        <v>152</v>
      </c>
    </row>
    <row r="320" s="14" customFormat="1">
      <c r="A320" s="14"/>
      <c r="B320" s="231"/>
      <c r="C320" s="232"/>
      <c r="D320" s="221" t="s">
        <v>163</v>
      </c>
      <c r="E320" s="233" t="s">
        <v>19</v>
      </c>
      <c r="F320" s="234" t="s">
        <v>166</v>
      </c>
      <c r="G320" s="232"/>
      <c r="H320" s="235">
        <v>66.492000000000004</v>
      </c>
      <c r="I320" s="236"/>
      <c r="J320" s="232"/>
      <c r="K320" s="232"/>
      <c r="L320" s="237"/>
      <c r="M320" s="238"/>
      <c r="N320" s="239"/>
      <c r="O320" s="239"/>
      <c r="P320" s="239"/>
      <c r="Q320" s="239"/>
      <c r="R320" s="239"/>
      <c r="S320" s="239"/>
      <c r="T320" s="240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41" t="s">
        <v>163</v>
      </c>
      <c r="AU320" s="241" t="s">
        <v>81</v>
      </c>
      <c r="AV320" s="14" t="s">
        <v>161</v>
      </c>
      <c r="AW320" s="14" t="s">
        <v>33</v>
      </c>
      <c r="AX320" s="14" t="s">
        <v>79</v>
      </c>
      <c r="AY320" s="241" t="s">
        <v>152</v>
      </c>
    </row>
    <row r="321" s="2" customFormat="1" ht="16.5" customHeight="1">
      <c r="A321" s="39"/>
      <c r="B321" s="40"/>
      <c r="C321" s="206" t="s">
        <v>517</v>
      </c>
      <c r="D321" s="206" t="s">
        <v>157</v>
      </c>
      <c r="E321" s="207" t="s">
        <v>518</v>
      </c>
      <c r="F321" s="208" t="s">
        <v>519</v>
      </c>
      <c r="G321" s="209" t="s">
        <v>160</v>
      </c>
      <c r="H321" s="210">
        <v>39.18</v>
      </c>
      <c r="I321" s="211"/>
      <c r="J321" s="212">
        <f>ROUND(I321*H321,2)</f>
        <v>0</v>
      </c>
      <c r="K321" s="208" t="s">
        <v>173</v>
      </c>
      <c r="L321" s="45"/>
      <c r="M321" s="213" t="s">
        <v>19</v>
      </c>
      <c r="N321" s="214" t="s">
        <v>42</v>
      </c>
      <c r="O321" s="85"/>
      <c r="P321" s="215">
        <f>O321*H321</f>
        <v>0</v>
      </c>
      <c r="Q321" s="215">
        <v>0</v>
      </c>
      <c r="R321" s="215">
        <f>Q321*H321</f>
        <v>0</v>
      </c>
      <c r="S321" s="215">
        <v>0</v>
      </c>
      <c r="T321" s="216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17" t="s">
        <v>265</v>
      </c>
      <c r="AT321" s="217" t="s">
        <v>157</v>
      </c>
      <c r="AU321" s="217" t="s">
        <v>81</v>
      </c>
      <c r="AY321" s="18" t="s">
        <v>152</v>
      </c>
      <c r="BE321" s="218">
        <f>IF(N321="základní",J321,0)</f>
        <v>0</v>
      </c>
      <c r="BF321" s="218">
        <f>IF(N321="snížená",J321,0)</f>
        <v>0</v>
      </c>
      <c r="BG321" s="218">
        <f>IF(N321="zákl. přenesená",J321,0)</f>
        <v>0</v>
      </c>
      <c r="BH321" s="218">
        <f>IF(N321="sníž. přenesená",J321,0)</f>
        <v>0</v>
      </c>
      <c r="BI321" s="218">
        <f>IF(N321="nulová",J321,0)</f>
        <v>0</v>
      </c>
      <c r="BJ321" s="18" t="s">
        <v>79</v>
      </c>
      <c r="BK321" s="218">
        <f>ROUND(I321*H321,2)</f>
        <v>0</v>
      </c>
      <c r="BL321" s="18" t="s">
        <v>265</v>
      </c>
      <c r="BM321" s="217" t="s">
        <v>520</v>
      </c>
    </row>
    <row r="322" s="2" customFormat="1">
      <c r="A322" s="39"/>
      <c r="B322" s="40"/>
      <c r="C322" s="41"/>
      <c r="D322" s="242" t="s">
        <v>175</v>
      </c>
      <c r="E322" s="41"/>
      <c r="F322" s="243" t="s">
        <v>521</v>
      </c>
      <c r="G322" s="41"/>
      <c r="H322" s="41"/>
      <c r="I322" s="244"/>
      <c r="J322" s="41"/>
      <c r="K322" s="41"/>
      <c r="L322" s="45"/>
      <c r="M322" s="245"/>
      <c r="N322" s="246"/>
      <c r="O322" s="85"/>
      <c r="P322" s="85"/>
      <c r="Q322" s="85"/>
      <c r="R322" s="85"/>
      <c r="S322" s="85"/>
      <c r="T322" s="86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T322" s="18" t="s">
        <v>175</v>
      </c>
      <c r="AU322" s="18" t="s">
        <v>81</v>
      </c>
    </row>
    <row r="323" s="2" customFormat="1" ht="16.5" customHeight="1">
      <c r="A323" s="39"/>
      <c r="B323" s="40"/>
      <c r="C323" s="247" t="s">
        <v>522</v>
      </c>
      <c r="D323" s="247" t="s">
        <v>296</v>
      </c>
      <c r="E323" s="248" t="s">
        <v>523</v>
      </c>
      <c r="F323" s="249" t="s">
        <v>524</v>
      </c>
      <c r="G323" s="250" t="s">
        <v>160</v>
      </c>
      <c r="H323" s="251">
        <v>41.139000000000003</v>
      </c>
      <c r="I323" s="252"/>
      <c r="J323" s="253">
        <f>ROUND(I323*H323,2)</f>
        <v>0</v>
      </c>
      <c r="K323" s="249" t="s">
        <v>173</v>
      </c>
      <c r="L323" s="254"/>
      <c r="M323" s="255" t="s">
        <v>19</v>
      </c>
      <c r="N323" s="256" t="s">
        <v>42</v>
      </c>
      <c r="O323" s="85"/>
      <c r="P323" s="215">
        <f>O323*H323</f>
        <v>0</v>
      </c>
      <c r="Q323" s="215">
        <v>0</v>
      </c>
      <c r="R323" s="215">
        <f>Q323*H323</f>
        <v>0</v>
      </c>
      <c r="S323" s="215">
        <v>0</v>
      </c>
      <c r="T323" s="216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17" t="s">
        <v>299</v>
      </c>
      <c r="AT323" s="217" t="s">
        <v>296</v>
      </c>
      <c r="AU323" s="217" t="s">
        <v>81</v>
      </c>
      <c r="AY323" s="18" t="s">
        <v>152</v>
      </c>
      <c r="BE323" s="218">
        <f>IF(N323="základní",J323,0)</f>
        <v>0</v>
      </c>
      <c r="BF323" s="218">
        <f>IF(N323="snížená",J323,0)</f>
        <v>0</v>
      </c>
      <c r="BG323" s="218">
        <f>IF(N323="zákl. přenesená",J323,0)</f>
        <v>0</v>
      </c>
      <c r="BH323" s="218">
        <f>IF(N323="sníž. přenesená",J323,0)</f>
        <v>0</v>
      </c>
      <c r="BI323" s="218">
        <f>IF(N323="nulová",J323,0)</f>
        <v>0</v>
      </c>
      <c r="BJ323" s="18" t="s">
        <v>79</v>
      </c>
      <c r="BK323" s="218">
        <f>ROUND(I323*H323,2)</f>
        <v>0</v>
      </c>
      <c r="BL323" s="18" t="s">
        <v>265</v>
      </c>
      <c r="BM323" s="217" t="s">
        <v>525</v>
      </c>
    </row>
    <row r="324" s="13" customFormat="1">
      <c r="A324" s="13"/>
      <c r="B324" s="219"/>
      <c r="C324" s="220"/>
      <c r="D324" s="221" t="s">
        <v>163</v>
      </c>
      <c r="E324" s="222" t="s">
        <v>19</v>
      </c>
      <c r="F324" s="223" t="s">
        <v>101</v>
      </c>
      <c r="G324" s="220"/>
      <c r="H324" s="224">
        <v>39.18</v>
      </c>
      <c r="I324" s="225"/>
      <c r="J324" s="220"/>
      <c r="K324" s="220"/>
      <c r="L324" s="226"/>
      <c r="M324" s="227"/>
      <c r="N324" s="228"/>
      <c r="O324" s="228"/>
      <c r="P324" s="228"/>
      <c r="Q324" s="228"/>
      <c r="R324" s="228"/>
      <c r="S324" s="228"/>
      <c r="T324" s="229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30" t="s">
        <v>163</v>
      </c>
      <c r="AU324" s="230" t="s">
        <v>81</v>
      </c>
      <c r="AV324" s="13" t="s">
        <v>81</v>
      </c>
      <c r="AW324" s="13" t="s">
        <v>33</v>
      </c>
      <c r="AX324" s="13" t="s">
        <v>71</v>
      </c>
      <c r="AY324" s="230" t="s">
        <v>152</v>
      </c>
    </row>
    <row r="325" s="14" customFormat="1">
      <c r="A325" s="14"/>
      <c r="B325" s="231"/>
      <c r="C325" s="232"/>
      <c r="D325" s="221" t="s">
        <v>163</v>
      </c>
      <c r="E325" s="233" t="s">
        <v>19</v>
      </c>
      <c r="F325" s="234" t="s">
        <v>166</v>
      </c>
      <c r="G325" s="232"/>
      <c r="H325" s="235">
        <v>39.18</v>
      </c>
      <c r="I325" s="236"/>
      <c r="J325" s="232"/>
      <c r="K325" s="232"/>
      <c r="L325" s="237"/>
      <c r="M325" s="238"/>
      <c r="N325" s="239"/>
      <c r="O325" s="239"/>
      <c r="P325" s="239"/>
      <c r="Q325" s="239"/>
      <c r="R325" s="239"/>
      <c r="S325" s="239"/>
      <c r="T325" s="240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41" t="s">
        <v>163</v>
      </c>
      <c r="AU325" s="241" t="s">
        <v>81</v>
      </c>
      <c r="AV325" s="14" t="s">
        <v>161</v>
      </c>
      <c r="AW325" s="14" t="s">
        <v>33</v>
      </c>
      <c r="AX325" s="14" t="s">
        <v>79</v>
      </c>
      <c r="AY325" s="241" t="s">
        <v>152</v>
      </c>
    </row>
    <row r="326" s="13" customFormat="1">
      <c r="A326" s="13"/>
      <c r="B326" s="219"/>
      <c r="C326" s="220"/>
      <c r="D326" s="221" t="s">
        <v>163</v>
      </c>
      <c r="E326" s="220"/>
      <c r="F326" s="223" t="s">
        <v>526</v>
      </c>
      <c r="G326" s="220"/>
      <c r="H326" s="224">
        <v>41.139000000000003</v>
      </c>
      <c r="I326" s="225"/>
      <c r="J326" s="220"/>
      <c r="K326" s="220"/>
      <c r="L326" s="226"/>
      <c r="M326" s="227"/>
      <c r="N326" s="228"/>
      <c r="O326" s="228"/>
      <c r="P326" s="228"/>
      <c r="Q326" s="228"/>
      <c r="R326" s="228"/>
      <c r="S326" s="228"/>
      <c r="T326" s="229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0" t="s">
        <v>163</v>
      </c>
      <c r="AU326" s="230" t="s">
        <v>81</v>
      </c>
      <c r="AV326" s="13" t="s">
        <v>81</v>
      </c>
      <c r="AW326" s="13" t="s">
        <v>4</v>
      </c>
      <c r="AX326" s="13" t="s">
        <v>79</v>
      </c>
      <c r="AY326" s="230" t="s">
        <v>152</v>
      </c>
    </row>
    <row r="327" s="2" customFormat="1" ht="33" customHeight="1">
      <c r="A327" s="39"/>
      <c r="B327" s="40"/>
      <c r="C327" s="206" t="s">
        <v>527</v>
      </c>
      <c r="D327" s="206" t="s">
        <v>157</v>
      </c>
      <c r="E327" s="207" t="s">
        <v>528</v>
      </c>
      <c r="F327" s="208" t="s">
        <v>529</v>
      </c>
      <c r="G327" s="209" t="s">
        <v>160</v>
      </c>
      <c r="H327" s="210">
        <v>34.116</v>
      </c>
      <c r="I327" s="211"/>
      <c r="J327" s="212">
        <f>ROUND(I327*H327,2)</f>
        <v>0</v>
      </c>
      <c r="K327" s="208" t="s">
        <v>173</v>
      </c>
      <c r="L327" s="45"/>
      <c r="M327" s="213" t="s">
        <v>19</v>
      </c>
      <c r="N327" s="214" t="s">
        <v>42</v>
      </c>
      <c r="O327" s="85"/>
      <c r="P327" s="215">
        <f>O327*H327</f>
        <v>0</v>
      </c>
      <c r="Q327" s="215">
        <v>0</v>
      </c>
      <c r="R327" s="215">
        <f>Q327*H327</f>
        <v>0</v>
      </c>
      <c r="S327" s="215">
        <v>0</v>
      </c>
      <c r="T327" s="216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17" t="s">
        <v>265</v>
      </c>
      <c r="AT327" s="217" t="s">
        <v>157</v>
      </c>
      <c r="AU327" s="217" t="s">
        <v>81</v>
      </c>
      <c r="AY327" s="18" t="s">
        <v>152</v>
      </c>
      <c r="BE327" s="218">
        <f>IF(N327="základní",J327,0)</f>
        <v>0</v>
      </c>
      <c r="BF327" s="218">
        <f>IF(N327="snížená",J327,0)</f>
        <v>0</v>
      </c>
      <c r="BG327" s="218">
        <f>IF(N327="zákl. přenesená",J327,0)</f>
        <v>0</v>
      </c>
      <c r="BH327" s="218">
        <f>IF(N327="sníž. přenesená",J327,0)</f>
        <v>0</v>
      </c>
      <c r="BI327" s="218">
        <f>IF(N327="nulová",J327,0)</f>
        <v>0</v>
      </c>
      <c r="BJ327" s="18" t="s">
        <v>79</v>
      </c>
      <c r="BK327" s="218">
        <f>ROUND(I327*H327,2)</f>
        <v>0</v>
      </c>
      <c r="BL327" s="18" t="s">
        <v>265</v>
      </c>
      <c r="BM327" s="217" t="s">
        <v>530</v>
      </c>
    </row>
    <row r="328" s="2" customFormat="1">
      <c r="A328" s="39"/>
      <c r="B328" s="40"/>
      <c r="C328" s="41"/>
      <c r="D328" s="242" t="s">
        <v>175</v>
      </c>
      <c r="E328" s="41"/>
      <c r="F328" s="243" t="s">
        <v>531</v>
      </c>
      <c r="G328" s="41"/>
      <c r="H328" s="41"/>
      <c r="I328" s="244"/>
      <c r="J328" s="41"/>
      <c r="K328" s="41"/>
      <c r="L328" s="45"/>
      <c r="M328" s="245"/>
      <c r="N328" s="246"/>
      <c r="O328" s="85"/>
      <c r="P328" s="85"/>
      <c r="Q328" s="85"/>
      <c r="R328" s="85"/>
      <c r="S328" s="85"/>
      <c r="T328" s="86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175</v>
      </c>
      <c r="AU328" s="18" t="s">
        <v>81</v>
      </c>
    </row>
    <row r="329" s="2" customFormat="1" ht="16.5" customHeight="1">
      <c r="A329" s="39"/>
      <c r="B329" s="40"/>
      <c r="C329" s="247" t="s">
        <v>169</v>
      </c>
      <c r="D329" s="247" t="s">
        <v>296</v>
      </c>
      <c r="E329" s="248" t="s">
        <v>523</v>
      </c>
      <c r="F329" s="249" t="s">
        <v>524</v>
      </c>
      <c r="G329" s="250" t="s">
        <v>160</v>
      </c>
      <c r="H329" s="251">
        <v>35.822000000000003</v>
      </c>
      <c r="I329" s="252"/>
      <c r="J329" s="253">
        <f>ROUND(I329*H329,2)</f>
        <v>0</v>
      </c>
      <c r="K329" s="249" t="s">
        <v>173</v>
      </c>
      <c r="L329" s="254"/>
      <c r="M329" s="255" t="s">
        <v>19</v>
      </c>
      <c r="N329" s="256" t="s">
        <v>42</v>
      </c>
      <c r="O329" s="85"/>
      <c r="P329" s="215">
        <f>O329*H329</f>
        <v>0</v>
      </c>
      <c r="Q329" s="215">
        <v>0</v>
      </c>
      <c r="R329" s="215">
        <f>Q329*H329</f>
        <v>0</v>
      </c>
      <c r="S329" s="215">
        <v>0</v>
      </c>
      <c r="T329" s="216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17" t="s">
        <v>299</v>
      </c>
      <c r="AT329" s="217" t="s">
        <v>296</v>
      </c>
      <c r="AU329" s="217" t="s">
        <v>81</v>
      </c>
      <c r="AY329" s="18" t="s">
        <v>152</v>
      </c>
      <c r="BE329" s="218">
        <f>IF(N329="základní",J329,0)</f>
        <v>0</v>
      </c>
      <c r="BF329" s="218">
        <f>IF(N329="snížená",J329,0)</f>
        <v>0</v>
      </c>
      <c r="BG329" s="218">
        <f>IF(N329="zákl. přenesená",J329,0)</f>
        <v>0</v>
      </c>
      <c r="BH329" s="218">
        <f>IF(N329="sníž. přenesená",J329,0)</f>
        <v>0</v>
      </c>
      <c r="BI329" s="218">
        <f>IF(N329="nulová",J329,0)</f>
        <v>0</v>
      </c>
      <c r="BJ329" s="18" t="s">
        <v>79</v>
      </c>
      <c r="BK329" s="218">
        <f>ROUND(I329*H329,2)</f>
        <v>0</v>
      </c>
      <c r="BL329" s="18" t="s">
        <v>265</v>
      </c>
      <c r="BM329" s="217" t="s">
        <v>532</v>
      </c>
    </row>
    <row r="330" s="13" customFormat="1">
      <c r="A330" s="13"/>
      <c r="B330" s="219"/>
      <c r="C330" s="220"/>
      <c r="D330" s="221" t="s">
        <v>163</v>
      </c>
      <c r="E330" s="222" t="s">
        <v>19</v>
      </c>
      <c r="F330" s="223" t="s">
        <v>94</v>
      </c>
      <c r="G330" s="220"/>
      <c r="H330" s="224">
        <v>5.9420000000000002</v>
      </c>
      <c r="I330" s="225"/>
      <c r="J330" s="220"/>
      <c r="K330" s="220"/>
      <c r="L330" s="226"/>
      <c r="M330" s="227"/>
      <c r="N330" s="228"/>
      <c r="O330" s="228"/>
      <c r="P330" s="228"/>
      <c r="Q330" s="228"/>
      <c r="R330" s="228"/>
      <c r="S330" s="228"/>
      <c r="T330" s="229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0" t="s">
        <v>163</v>
      </c>
      <c r="AU330" s="230" t="s">
        <v>81</v>
      </c>
      <c r="AV330" s="13" t="s">
        <v>81</v>
      </c>
      <c r="AW330" s="13" t="s">
        <v>33</v>
      </c>
      <c r="AX330" s="13" t="s">
        <v>71</v>
      </c>
      <c r="AY330" s="230" t="s">
        <v>152</v>
      </c>
    </row>
    <row r="331" s="13" customFormat="1">
      <c r="A331" s="13"/>
      <c r="B331" s="219"/>
      <c r="C331" s="220"/>
      <c r="D331" s="221" t="s">
        <v>163</v>
      </c>
      <c r="E331" s="222" t="s">
        <v>19</v>
      </c>
      <c r="F331" s="223" t="s">
        <v>533</v>
      </c>
      <c r="G331" s="220"/>
      <c r="H331" s="224">
        <v>15.058</v>
      </c>
      <c r="I331" s="225"/>
      <c r="J331" s="220"/>
      <c r="K331" s="220"/>
      <c r="L331" s="226"/>
      <c r="M331" s="227"/>
      <c r="N331" s="228"/>
      <c r="O331" s="228"/>
      <c r="P331" s="228"/>
      <c r="Q331" s="228"/>
      <c r="R331" s="228"/>
      <c r="S331" s="228"/>
      <c r="T331" s="229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30" t="s">
        <v>163</v>
      </c>
      <c r="AU331" s="230" t="s">
        <v>81</v>
      </c>
      <c r="AV331" s="13" t="s">
        <v>81</v>
      </c>
      <c r="AW331" s="13" t="s">
        <v>33</v>
      </c>
      <c r="AX331" s="13" t="s">
        <v>71</v>
      </c>
      <c r="AY331" s="230" t="s">
        <v>152</v>
      </c>
    </row>
    <row r="332" s="13" customFormat="1">
      <c r="A332" s="13"/>
      <c r="B332" s="219"/>
      <c r="C332" s="220"/>
      <c r="D332" s="221" t="s">
        <v>163</v>
      </c>
      <c r="E332" s="222" t="s">
        <v>19</v>
      </c>
      <c r="F332" s="223" t="s">
        <v>99</v>
      </c>
      <c r="G332" s="220"/>
      <c r="H332" s="224">
        <v>13.116</v>
      </c>
      <c r="I332" s="225"/>
      <c r="J332" s="220"/>
      <c r="K332" s="220"/>
      <c r="L332" s="226"/>
      <c r="M332" s="227"/>
      <c r="N332" s="228"/>
      <c r="O332" s="228"/>
      <c r="P332" s="228"/>
      <c r="Q332" s="228"/>
      <c r="R332" s="228"/>
      <c r="S332" s="228"/>
      <c r="T332" s="229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30" t="s">
        <v>163</v>
      </c>
      <c r="AU332" s="230" t="s">
        <v>81</v>
      </c>
      <c r="AV332" s="13" t="s">
        <v>81</v>
      </c>
      <c r="AW332" s="13" t="s">
        <v>33</v>
      </c>
      <c r="AX332" s="13" t="s">
        <v>71</v>
      </c>
      <c r="AY332" s="230" t="s">
        <v>152</v>
      </c>
    </row>
    <row r="333" s="14" customFormat="1">
      <c r="A333" s="14"/>
      <c r="B333" s="231"/>
      <c r="C333" s="232"/>
      <c r="D333" s="221" t="s">
        <v>163</v>
      </c>
      <c r="E333" s="233" t="s">
        <v>19</v>
      </c>
      <c r="F333" s="234" t="s">
        <v>166</v>
      </c>
      <c r="G333" s="232"/>
      <c r="H333" s="235">
        <v>34.116</v>
      </c>
      <c r="I333" s="236"/>
      <c r="J333" s="232"/>
      <c r="K333" s="232"/>
      <c r="L333" s="237"/>
      <c r="M333" s="238"/>
      <c r="N333" s="239"/>
      <c r="O333" s="239"/>
      <c r="P333" s="239"/>
      <c r="Q333" s="239"/>
      <c r="R333" s="239"/>
      <c r="S333" s="239"/>
      <c r="T333" s="240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41" t="s">
        <v>163</v>
      </c>
      <c r="AU333" s="241" t="s">
        <v>81</v>
      </c>
      <c r="AV333" s="14" t="s">
        <v>161</v>
      </c>
      <c r="AW333" s="14" t="s">
        <v>33</v>
      </c>
      <c r="AX333" s="14" t="s">
        <v>79</v>
      </c>
      <c r="AY333" s="241" t="s">
        <v>152</v>
      </c>
    </row>
    <row r="334" s="13" customFormat="1">
      <c r="A334" s="13"/>
      <c r="B334" s="219"/>
      <c r="C334" s="220"/>
      <c r="D334" s="221" t="s">
        <v>163</v>
      </c>
      <c r="E334" s="220"/>
      <c r="F334" s="223" t="s">
        <v>534</v>
      </c>
      <c r="G334" s="220"/>
      <c r="H334" s="224">
        <v>35.822000000000003</v>
      </c>
      <c r="I334" s="225"/>
      <c r="J334" s="220"/>
      <c r="K334" s="220"/>
      <c r="L334" s="226"/>
      <c r="M334" s="227"/>
      <c r="N334" s="228"/>
      <c r="O334" s="228"/>
      <c r="P334" s="228"/>
      <c r="Q334" s="228"/>
      <c r="R334" s="228"/>
      <c r="S334" s="228"/>
      <c r="T334" s="229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30" t="s">
        <v>163</v>
      </c>
      <c r="AU334" s="230" t="s">
        <v>81</v>
      </c>
      <c r="AV334" s="13" t="s">
        <v>81</v>
      </c>
      <c r="AW334" s="13" t="s">
        <v>4</v>
      </c>
      <c r="AX334" s="13" t="s">
        <v>79</v>
      </c>
      <c r="AY334" s="230" t="s">
        <v>152</v>
      </c>
    </row>
    <row r="335" s="2" customFormat="1" ht="21.75" customHeight="1">
      <c r="A335" s="39"/>
      <c r="B335" s="40"/>
      <c r="C335" s="206" t="s">
        <v>535</v>
      </c>
      <c r="D335" s="206" t="s">
        <v>157</v>
      </c>
      <c r="E335" s="207" t="s">
        <v>536</v>
      </c>
      <c r="F335" s="208" t="s">
        <v>537</v>
      </c>
      <c r="G335" s="209" t="s">
        <v>160</v>
      </c>
      <c r="H335" s="210">
        <v>66.492000000000004</v>
      </c>
      <c r="I335" s="211"/>
      <c r="J335" s="212">
        <f>ROUND(I335*H335,2)</f>
        <v>0</v>
      </c>
      <c r="K335" s="208" t="s">
        <v>173</v>
      </c>
      <c r="L335" s="45"/>
      <c r="M335" s="213" t="s">
        <v>19</v>
      </c>
      <c r="N335" s="214" t="s">
        <v>42</v>
      </c>
      <c r="O335" s="85"/>
      <c r="P335" s="215">
        <f>O335*H335</f>
        <v>0</v>
      </c>
      <c r="Q335" s="215">
        <v>0.00020000000000000001</v>
      </c>
      <c r="R335" s="215">
        <f>Q335*H335</f>
        <v>0.013298400000000002</v>
      </c>
      <c r="S335" s="215">
        <v>0</v>
      </c>
      <c r="T335" s="216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17" t="s">
        <v>265</v>
      </c>
      <c r="AT335" s="217" t="s">
        <v>157</v>
      </c>
      <c r="AU335" s="217" t="s">
        <v>81</v>
      </c>
      <c r="AY335" s="18" t="s">
        <v>152</v>
      </c>
      <c r="BE335" s="218">
        <f>IF(N335="základní",J335,0)</f>
        <v>0</v>
      </c>
      <c r="BF335" s="218">
        <f>IF(N335="snížená",J335,0)</f>
        <v>0</v>
      </c>
      <c r="BG335" s="218">
        <f>IF(N335="zákl. přenesená",J335,0)</f>
        <v>0</v>
      </c>
      <c r="BH335" s="218">
        <f>IF(N335="sníž. přenesená",J335,0)</f>
        <v>0</v>
      </c>
      <c r="BI335" s="218">
        <f>IF(N335="nulová",J335,0)</f>
        <v>0</v>
      </c>
      <c r="BJ335" s="18" t="s">
        <v>79</v>
      </c>
      <c r="BK335" s="218">
        <f>ROUND(I335*H335,2)</f>
        <v>0</v>
      </c>
      <c r="BL335" s="18" t="s">
        <v>265</v>
      </c>
      <c r="BM335" s="217" t="s">
        <v>538</v>
      </c>
    </row>
    <row r="336" s="2" customFormat="1">
      <c r="A336" s="39"/>
      <c r="B336" s="40"/>
      <c r="C336" s="41"/>
      <c r="D336" s="242" t="s">
        <v>175</v>
      </c>
      <c r="E336" s="41"/>
      <c r="F336" s="243" t="s">
        <v>539</v>
      </c>
      <c r="G336" s="41"/>
      <c r="H336" s="41"/>
      <c r="I336" s="244"/>
      <c r="J336" s="41"/>
      <c r="K336" s="41"/>
      <c r="L336" s="45"/>
      <c r="M336" s="245"/>
      <c r="N336" s="246"/>
      <c r="O336" s="85"/>
      <c r="P336" s="85"/>
      <c r="Q336" s="85"/>
      <c r="R336" s="85"/>
      <c r="S336" s="85"/>
      <c r="T336" s="86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175</v>
      </c>
      <c r="AU336" s="18" t="s">
        <v>81</v>
      </c>
    </row>
    <row r="337" s="13" customFormat="1">
      <c r="A337" s="13"/>
      <c r="B337" s="219"/>
      <c r="C337" s="220"/>
      <c r="D337" s="221" t="s">
        <v>163</v>
      </c>
      <c r="E337" s="222" t="s">
        <v>19</v>
      </c>
      <c r="F337" s="223" t="s">
        <v>103</v>
      </c>
      <c r="G337" s="220"/>
      <c r="H337" s="224">
        <v>66.492000000000004</v>
      </c>
      <c r="I337" s="225"/>
      <c r="J337" s="220"/>
      <c r="K337" s="220"/>
      <c r="L337" s="226"/>
      <c r="M337" s="227"/>
      <c r="N337" s="228"/>
      <c r="O337" s="228"/>
      <c r="P337" s="228"/>
      <c r="Q337" s="228"/>
      <c r="R337" s="228"/>
      <c r="S337" s="228"/>
      <c r="T337" s="229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30" t="s">
        <v>163</v>
      </c>
      <c r="AU337" s="230" t="s">
        <v>81</v>
      </c>
      <c r="AV337" s="13" t="s">
        <v>81</v>
      </c>
      <c r="AW337" s="13" t="s">
        <v>33</v>
      </c>
      <c r="AX337" s="13" t="s">
        <v>71</v>
      </c>
      <c r="AY337" s="230" t="s">
        <v>152</v>
      </c>
    </row>
    <row r="338" s="14" customFormat="1">
      <c r="A338" s="14"/>
      <c r="B338" s="231"/>
      <c r="C338" s="232"/>
      <c r="D338" s="221" t="s">
        <v>163</v>
      </c>
      <c r="E338" s="233" t="s">
        <v>19</v>
      </c>
      <c r="F338" s="234" t="s">
        <v>166</v>
      </c>
      <c r="G338" s="232"/>
      <c r="H338" s="235">
        <v>66.492000000000004</v>
      </c>
      <c r="I338" s="236"/>
      <c r="J338" s="232"/>
      <c r="K338" s="232"/>
      <c r="L338" s="237"/>
      <c r="M338" s="238"/>
      <c r="N338" s="239"/>
      <c r="O338" s="239"/>
      <c r="P338" s="239"/>
      <c r="Q338" s="239"/>
      <c r="R338" s="239"/>
      <c r="S338" s="239"/>
      <c r="T338" s="240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41" t="s">
        <v>163</v>
      </c>
      <c r="AU338" s="241" t="s">
        <v>81</v>
      </c>
      <c r="AV338" s="14" t="s">
        <v>161</v>
      </c>
      <c r="AW338" s="14" t="s">
        <v>33</v>
      </c>
      <c r="AX338" s="14" t="s">
        <v>79</v>
      </c>
      <c r="AY338" s="241" t="s">
        <v>152</v>
      </c>
    </row>
    <row r="339" s="2" customFormat="1" ht="24.15" customHeight="1">
      <c r="A339" s="39"/>
      <c r="B339" s="40"/>
      <c r="C339" s="206" t="s">
        <v>194</v>
      </c>
      <c r="D339" s="206" t="s">
        <v>157</v>
      </c>
      <c r="E339" s="207" t="s">
        <v>540</v>
      </c>
      <c r="F339" s="208" t="s">
        <v>541</v>
      </c>
      <c r="G339" s="209" t="s">
        <v>160</v>
      </c>
      <c r="H339" s="210">
        <v>66.492000000000004</v>
      </c>
      <c r="I339" s="211"/>
      <c r="J339" s="212">
        <f>ROUND(I339*H339,2)</f>
        <v>0</v>
      </c>
      <c r="K339" s="208" t="s">
        <v>173</v>
      </c>
      <c r="L339" s="45"/>
      <c r="M339" s="213" t="s">
        <v>19</v>
      </c>
      <c r="N339" s="214" t="s">
        <v>42</v>
      </c>
      <c r="O339" s="85"/>
      <c r="P339" s="215">
        <f>O339*H339</f>
        <v>0</v>
      </c>
      <c r="Q339" s="215">
        <v>0.00025999999999999998</v>
      </c>
      <c r="R339" s="215">
        <f>Q339*H339</f>
        <v>0.017287919999999998</v>
      </c>
      <c r="S339" s="215">
        <v>0</v>
      </c>
      <c r="T339" s="216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17" t="s">
        <v>265</v>
      </c>
      <c r="AT339" s="217" t="s">
        <v>157</v>
      </c>
      <c r="AU339" s="217" t="s">
        <v>81</v>
      </c>
      <c r="AY339" s="18" t="s">
        <v>152</v>
      </c>
      <c r="BE339" s="218">
        <f>IF(N339="základní",J339,0)</f>
        <v>0</v>
      </c>
      <c r="BF339" s="218">
        <f>IF(N339="snížená",J339,0)</f>
        <v>0</v>
      </c>
      <c r="BG339" s="218">
        <f>IF(N339="zákl. přenesená",J339,0)</f>
        <v>0</v>
      </c>
      <c r="BH339" s="218">
        <f>IF(N339="sníž. přenesená",J339,0)</f>
        <v>0</v>
      </c>
      <c r="BI339" s="218">
        <f>IF(N339="nulová",J339,0)</f>
        <v>0</v>
      </c>
      <c r="BJ339" s="18" t="s">
        <v>79</v>
      </c>
      <c r="BK339" s="218">
        <f>ROUND(I339*H339,2)</f>
        <v>0</v>
      </c>
      <c r="BL339" s="18" t="s">
        <v>265</v>
      </c>
      <c r="BM339" s="217" t="s">
        <v>542</v>
      </c>
    </row>
    <row r="340" s="2" customFormat="1">
      <c r="A340" s="39"/>
      <c r="B340" s="40"/>
      <c r="C340" s="41"/>
      <c r="D340" s="242" t="s">
        <v>175</v>
      </c>
      <c r="E340" s="41"/>
      <c r="F340" s="243" t="s">
        <v>543</v>
      </c>
      <c r="G340" s="41"/>
      <c r="H340" s="41"/>
      <c r="I340" s="244"/>
      <c r="J340" s="41"/>
      <c r="K340" s="41"/>
      <c r="L340" s="45"/>
      <c r="M340" s="245"/>
      <c r="N340" s="246"/>
      <c r="O340" s="85"/>
      <c r="P340" s="85"/>
      <c r="Q340" s="85"/>
      <c r="R340" s="85"/>
      <c r="S340" s="85"/>
      <c r="T340" s="86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T340" s="18" t="s">
        <v>175</v>
      </c>
      <c r="AU340" s="18" t="s">
        <v>81</v>
      </c>
    </row>
    <row r="341" s="12" customFormat="1" ht="25.92" customHeight="1">
      <c r="A341" s="12"/>
      <c r="B341" s="190"/>
      <c r="C341" s="191"/>
      <c r="D341" s="192" t="s">
        <v>70</v>
      </c>
      <c r="E341" s="193" t="s">
        <v>544</v>
      </c>
      <c r="F341" s="193" t="s">
        <v>545</v>
      </c>
      <c r="G341" s="191"/>
      <c r="H341" s="191"/>
      <c r="I341" s="194"/>
      <c r="J341" s="195">
        <f>BK341</f>
        <v>0</v>
      </c>
      <c r="K341" s="191"/>
      <c r="L341" s="196"/>
      <c r="M341" s="197"/>
      <c r="N341" s="198"/>
      <c r="O341" s="198"/>
      <c r="P341" s="199">
        <f>SUM(P342:P358)</f>
        <v>0</v>
      </c>
      <c r="Q341" s="198"/>
      <c r="R341" s="199">
        <f>SUM(R342:R358)</f>
        <v>0</v>
      </c>
      <c r="S341" s="198"/>
      <c r="T341" s="200">
        <f>SUM(T342:T358)</f>
        <v>0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R341" s="201" t="s">
        <v>161</v>
      </c>
      <c r="AT341" s="202" t="s">
        <v>70</v>
      </c>
      <c r="AU341" s="202" t="s">
        <v>71</v>
      </c>
      <c r="AY341" s="201" t="s">
        <v>152</v>
      </c>
      <c r="BK341" s="203">
        <f>SUM(BK342:BK358)</f>
        <v>0</v>
      </c>
    </row>
    <row r="342" s="2" customFormat="1" ht="16.5" customHeight="1">
      <c r="A342" s="39"/>
      <c r="B342" s="40"/>
      <c r="C342" s="206" t="s">
        <v>546</v>
      </c>
      <c r="D342" s="206" t="s">
        <v>157</v>
      </c>
      <c r="E342" s="207" t="s">
        <v>547</v>
      </c>
      <c r="F342" s="208" t="s">
        <v>548</v>
      </c>
      <c r="G342" s="209" t="s">
        <v>160</v>
      </c>
      <c r="H342" s="210">
        <v>1.3500000000000001</v>
      </c>
      <c r="I342" s="211"/>
      <c r="J342" s="212">
        <f>ROUND(I342*H342,2)</f>
        <v>0</v>
      </c>
      <c r="K342" s="208" t="s">
        <v>19</v>
      </c>
      <c r="L342" s="45"/>
      <c r="M342" s="213" t="s">
        <v>19</v>
      </c>
      <c r="N342" s="214" t="s">
        <v>42</v>
      </c>
      <c r="O342" s="85"/>
      <c r="P342" s="215">
        <f>O342*H342</f>
        <v>0</v>
      </c>
      <c r="Q342" s="215">
        <v>0</v>
      </c>
      <c r="R342" s="215">
        <f>Q342*H342</f>
        <v>0</v>
      </c>
      <c r="S342" s="215">
        <v>0</v>
      </c>
      <c r="T342" s="216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17" t="s">
        <v>265</v>
      </c>
      <c r="AT342" s="217" t="s">
        <v>157</v>
      </c>
      <c r="AU342" s="217" t="s">
        <v>79</v>
      </c>
      <c r="AY342" s="18" t="s">
        <v>152</v>
      </c>
      <c r="BE342" s="218">
        <f>IF(N342="základní",J342,0)</f>
        <v>0</v>
      </c>
      <c r="BF342" s="218">
        <f>IF(N342="snížená",J342,0)</f>
        <v>0</v>
      </c>
      <c r="BG342" s="218">
        <f>IF(N342="zákl. přenesená",J342,0)</f>
        <v>0</v>
      </c>
      <c r="BH342" s="218">
        <f>IF(N342="sníž. přenesená",J342,0)</f>
        <v>0</v>
      </c>
      <c r="BI342" s="218">
        <f>IF(N342="nulová",J342,0)</f>
        <v>0</v>
      </c>
      <c r="BJ342" s="18" t="s">
        <v>79</v>
      </c>
      <c r="BK342" s="218">
        <f>ROUND(I342*H342,2)</f>
        <v>0</v>
      </c>
      <c r="BL342" s="18" t="s">
        <v>265</v>
      </c>
      <c r="BM342" s="217" t="s">
        <v>549</v>
      </c>
    </row>
    <row r="343" s="13" customFormat="1">
      <c r="A343" s="13"/>
      <c r="B343" s="219"/>
      <c r="C343" s="220"/>
      <c r="D343" s="221" t="s">
        <v>163</v>
      </c>
      <c r="E343" s="222" t="s">
        <v>19</v>
      </c>
      <c r="F343" s="223" t="s">
        <v>550</v>
      </c>
      <c r="G343" s="220"/>
      <c r="H343" s="224">
        <v>1.3500000000000001</v>
      </c>
      <c r="I343" s="225"/>
      <c r="J343" s="220"/>
      <c r="K343" s="220"/>
      <c r="L343" s="226"/>
      <c r="M343" s="227"/>
      <c r="N343" s="228"/>
      <c r="O343" s="228"/>
      <c r="P343" s="228"/>
      <c r="Q343" s="228"/>
      <c r="R343" s="228"/>
      <c r="S343" s="228"/>
      <c r="T343" s="229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30" t="s">
        <v>163</v>
      </c>
      <c r="AU343" s="230" t="s">
        <v>79</v>
      </c>
      <c r="AV343" s="13" t="s">
        <v>81</v>
      </c>
      <c r="AW343" s="13" t="s">
        <v>33</v>
      </c>
      <c r="AX343" s="13" t="s">
        <v>71</v>
      </c>
      <c r="AY343" s="230" t="s">
        <v>152</v>
      </c>
    </row>
    <row r="344" s="14" customFormat="1">
      <c r="A344" s="14"/>
      <c r="B344" s="231"/>
      <c r="C344" s="232"/>
      <c r="D344" s="221" t="s">
        <v>163</v>
      </c>
      <c r="E344" s="233" t="s">
        <v>19</v>
      </c>
      <c r="F344" s="234" t="s">
        <v>166</v>
      </c>
      <c r="G344" s="232"/>
      <c r="H344" s="235">
        <v>1.3500000000000001</v>
      </c>
      <c r="I344" s="236"/>
      <c r="J344" s="232"/>
      <c r="K344" s="232"/>
      <c r="L344" s="237"/>
      <c r="M344" s="238"/>
      <c r="N344" s="239"/>
      <c r="O344" s="239"/>
      <c r="P344" s="239"/>
      <c r="Q344" s="239"/>
      <c r="R344" s="239"/>
      <c r="S344" s="239"/>
      <c r="T344" s="240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41" t="s">
        <v>163</v>
      </c>
      <c r="AU344" s="241" t="s">
        <v>79</v>
      </c>
      <c r="AV344" s="14" t="s">
        <v>161</v>
      </c>
      <c r="AW344" s="14" t="s">
        <v>33</v>
      </c>
      <c r="AX344" s="14" t="s">
        <v>79</v>
      </c>
      <c r="AY344" s="241" t="s">
        <v>152</v>
      </c>
    </row>
    <row r="345" s="2" customFormat="1" ht="16.5" customHeight="1">
      <c r="A345" s="39"/>
      <c r="B345" s="40"/>
      <c r="C345" s="206" t="s">
        <v>551</v>
      </c>
      <c r="D345" s="206" t="s">
        <v>157</v>
      </c>
      <c r="E345" s="207" t="s">
        <v>552</v>
      </c>
      <c r="F345" s="208" t="s">
        <v>553</v>
      </c>
      <c r="G345" s="209" t="s">
        <v>160</v>
      </c>
      <c r="H345" s="210">
        <v>1.1699999999999999</v>
      </c>
      <c r="I345" s="211"/>
      <c r="J345" s="212">
        <f>ROUND(I345*H345,2)</f>
        <v>0</v>
      </c>
      <c r="K345" s="208" t="s">
        <v>19</v>
      </c>
      <c r="L345" s="45"/>
      <c r="M345" s="213" t="s">
        <v>19</v>
      </c>
      <c r="N345" s="214" t="s">
        <v>42</v>
      </c>
      <c r="O345" s="85"/>
      <c r="P345" s="215">
        <f>O345*H345</f>
        <v>0</v>
      </c>
      <c r="Q345" s="215">
        <v>0</v>
      </c>
      <c r="R345" s="215">
        <f>Q345*H345</f>
        <v>0</v>
      </c>
      <c r="S345" s="215">
        <v>0</v>
      </c>
      <c r="T345" s="216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17" t="s">
        <v>265</v>
      </c>
      <c r="AT345" s="217" t="s">
        <v>157</v>
      </c>
      <c r="AU345" s="217" t="s">
        <v>79</v>
      </c>
      <c r="AY345" s="18" t="s">
        <v>152</v>
      </c>
      <c r="BE345" s="218">
        <f>IF(N345="základní",J345,0)</f>
        <v>0</v>
      </c>
      <c r="BF345" s="218">
        <f>IF(N345="snížená",J345,0)</f>
        <v>0</v>
      </c>
      <c r="BG345" s="218">
        <f>IF(N345="zákl. přenesená",J345,0)</f>
        <v>0</v>
      </c>
      <c r="BH345" s="218">
        <f>IF(N345="sníž. přenesená",J345,0)</f>
        <v>0</v>
      </c>
      <c r="BI345" s="218">
        <f>IF(N345="nulová",J345,0)</f>
        <v>0</v>
      </c>
      <c r="BJ345" s="18" t="s">
        <v>79</v>
      </c>
      <c r="BK345" s="218">
        <f>ROUND(I345*H345,2)</f>
        <v>0</v>
      </c>
      <c r="BL345" s="18" t="s">
        <v>265</v>
      </c>
      <c r="BM345" s="217" t="s">
        <v>554</v>
      </c>
    </row>
    <row r="346" s="13" customFormat="1">
      <c r="A346" s="13"/>
      <c r="B346" s="219"/>
      <c r="C346" s="220"/>
      <c r="D346" s="221" t="s">
        <v>163</v>
      </c>
      <c r="E346" s="222" t="s">
        <v>19</v>
      </c>
      <c r="F346" s="223" t="s">
        <v>555</v>
      </c>
      <c r="G346" s="220"/>
      <c r="H346" s="224">
        <v>1.1699999999999999</v>
      </c>
      <c r="I346" s="225"/>
      <c r="J346" s="220"/>
      <c r="K346" s="220"/>
      <c r="L346" s="226"/>
      <c r="M346" s="227"/>
      <c r="N346" s="228"/>
      <c r="O346" s="228"/>
      <c r="P346" s="228"/>
      <c r="Q346" s="228"/>
      <c r="R346" s="228"/>
      <c r="S346" s="228"/>
      <c r="T346" s="229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30" t="s">
        <v>163</v>
      </c>
      <c r="AU346" s="230" t="s">
        <v>79</v>
      </c>
      <c r="AV346" s="13" t="s">
        <v>81</v>
      </c>
      <c r="AW346" s="13" t="s">
        <v>33</v>
      </c>
      <c r="AX346" s="13" t="s">
        <v>71</v>
      </c>
      <c r="AY346" s="230" t="s">
        <v>152</v>
      </c>
    </row>
    <row r="347" s="14" customFormat="1">
      <c r="A347" s="14"/>
      <c r="B347" s="231"/>
      <c r="C347" s="232"/>
      <c r="D347" s="221" t="s">
        <v>163</v>
      </c>
      <c r="E347" s="233" t="s">
        <v>19</v>
      </c>
      <c r="F347" s="234" t="s">
        <v>166</v>
      </c>
      <c r="G347" s="232"/>
      <c r="H347" s="235">
        <v>1.1699999999999999</v>
      </c>
      <c r="I347" s="236"/>
      <c r="J347" s="232"/>
      <c r="K347" s="232"/>
      <c r="L347" s="237"/>
      <c r="M347" s="238"/>
      <c r="N347" s="239"/>
      <c r="O347" s="239"/>
      <c r="P347" s="239"/>
      <c r="Q347" s="239"/>
      <c r="R347" s="239"/>
      <c r="S347" s="239"/>
      <c r="T347" s="240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41" t="s">
        <v>163</v>
      </c>
      <c r="AU347" s="241" t="s">
        <v>79</v>
      </c>
      <c r="AV347" s="14" t="s">
        <v>161</v>
      </c>
      <c r="AW347" s="14" t="s">
        <v>33</v>
      </c>
      <c r="AX347" s="14" t="s">
        <v>79</v>
      </c>
      <c r="AY347" s="241" t="s">
        <v>152</v>
      </c>
    </row>
    <row r="348" s="2" customFormat="1" ht="16.5" customHeight="1">
      <c r="A348" s="39"/>
      <c r="B348" s="40"/>
      <c r="C348" s="206" t="s">
        <v>556</v>
      </c>
      <c r="D348" s="206" t="s">
        <v>157</v>
      </c>
      <c r="E348" s="207" t="s">
        <v>557</v>
      </c>
      <c r="F348" s="208" t="s">
        <v>558</v>
      </c>
      <c r="G348" s="209" t="s">
        <v>337</v>
      </c>
      <c r="H348" s="210">
        <v>1</v>
      </c>
      <c r="I348" s="211"/>
      <c r="J348" s="212">
        <f>ROUND(I348*H348,2)</f>
        <v>0</v>
      </c>
      <c r="K348" s="208" t="s">
        <v>19</v>
      </c>
      <c r="L348" s="45"/>
      <c r="M348" s="213" t="s">
        <v>19</v>
      </c>
      <c r="N348" s="214" t="s">
        <v>42</v>
      </c>
      <c r="O348" s="85"/>
      <c r="P348" s="215">
        <f>O348*H348</f>
        <v>0</v>
      </c>
      <c r="Q348" s="215">
        <v>0</v>
      </c>
      <c r="R348" s="215">
        <f>Q348*H348</f>
        <v>0</v>
      </c>
      <c r="S348" s="215">
        <v>0</v>
      </c>
      <c r="T348" s="216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17" t="s">
        <v>265</v>
      </c>
      <c r="AT348" s="217" t="s">
        <v>157</v>
      </c>
      <c r="AU348" s="217" t="s">
        <v>79</v>
      </c>
      <c r="AY348" s="18" t="s">
        <v>152</v>
      </c>
      <c r="BE348" s="218">
        <f>IF(N348="základní",J348,0)</f>
        <v>0</v>
      </c>
      <c r="BF348" s="218">
        <f>IF(N348="snížená",J348,0)</f>
        <v>0</v>
      </c>
      <c r="BG348" s="218">
        <f>IF(N348="zákl. přenesená",J348,0)</f>
        <v>0</v>
      </c>
      <c r="BH348" s="218">
        <f>IF(N348="sníž. přenesená",J348,0)</f>
        <v>0</v>
      </c>
      <c r="BI348" s="218">
        <f>IF(N348="nulová",J348,0)</f>
        <v>0</v>
      </c>
      <c r="BJ348" s="18" t="s">
        <v>79</v>
      </c>
      <c r="BK348" s="218">
        <f>ROUND(I348*H348,2)</f>
        <v>0</v>
      </c>
      <c r="BL348" s="18" t="s">
        <v>265</v>
      </c>
      <c r="BM348" s="217" t="s">
        <v>559</v>
      </c>
    </row>
    <row r="349" s="2" customFormat="1" ht="16.5" customHeight="1">
      <c r="A349" s="39"/>
      <c r="B349" s="40"/>
      <c r="C349" s="206" t="s">
        <v>560</v>
      </c>
      <c r="D349" s="206" t="s">
        <v>157</v>
      </c>
      <c r="E349" s="207" t="s">
        <v>561</v>
      </c>
      <c r="F349" s="208" t="s">
        <v>562</v>
      </c>
      <c r="G349" s="209" t="s">
        <v>337</v>
      </c>
      <c r="H349" s="210">
        <v>2</v>
      </c>
      <c r="I349" s="211"/>
      <c r="J349" s="212">
        <f>ROUND(I349*H349,2)</f>
        <v>0</v>
      </c>
      <c r="K349" s="208" t="s">
        <v>19</v>
      </c>
      <c r="L349" s="45"/>
      <c r="M349" s="213" t="s">
        <v>19</v>
      </c>
      <c r="N349" s="214" t="s">
        <v>42</v>
      </c>
      <c r="O349" s="85"/>
      <c r="P349" s="215">
        <f>O349*H349</f>
        <v>0</v>
      </c>
      <c r="Q349" s="215">
        <v>0</v>
      </c>
      <c r="R349" s="215">
        <f>Q349*H349</f>
        <v>0</v>
      </c>
      <c r="S349" s="215">
        <v>0</v>
      </c>
      <c r="T349" s="216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17" t="s">
        <v>265</v>
      </c>
      <c r="AT349" s="217" t="s">
        <v>157</v>
      </c>
      <c r="AU349" s="217" t="s">
        <v>79</v>
      </c>
      <c r="AY349" s="18" t="s">
        <v>152</v>
      </c>
      <c r="BE349" s="218">
        <f>IF(N349="základní",J349,0)</f>
        <v>0</v>
      </c>
      <c r="BF349" s="218">
        <f>IF(N349="snížená",J349,0)</f>
        <v>0</v>
      </c>
      <c r="BG349" s="218">
        <f>IF(N349="zákl. přenesená",J349,0)</f>
        <v>0</v>
      </c>
      <c r="BH349" s="218">
        <f>IF(N349="sníž. přenesená",J349,0)</f>
        <v>0</v>
      </c>
      <c r="BI349" s="218">
        <f>IF(N349="nulová",J349,0)</f>
        <v>0</v>
      </c>
      <c r="BJ349" s="18" t="s">
        <v>79</v>
      </c>
      <c r="BK349" s="218">
        <f>ROUND(I349*H349,2)</f>
        <v>0</v>
      </c>
      <c r="BL349" s="18" t="s">
        <v>265</v>
      </c>
      <c r="BM349" s="217" t="s">
        <v>563</v>
      </c>
    </row>
    <row r="350" s="2" customFormat="1" ht="16.5" customHeight="1">
      <c r="A350" s="39"/>
      <c r="B350" s="40"/>
      <c r="C350" s="206" t="s">
        <v>564</v>
      </c>
      <c r="D350" s="206" t="s">
        <v>157</v>
      </c>
      <c r="E350" s="207" t="s">
        <v>565</v>
      </c>
      <c r="F350" s="208" t="s">
        <v>566</v>
      </c>
      <c r="G350" s="209" t="s">
        <v>337</v>
      </c>
      <c r="H350" s="210">
        <v>2</v>
      </c>
      <c r="I350" s="211"/>
      <c r="J350" s="212">
        <f>ROUND(I350*H350,2)</f>
        <v>0</v>
      </c>
      <c r="K350" s="208" t="s">
        <v>19</v>
      </c>
      <c r="L350" s="45"/>
      <c r="M350" s="213" t="s">
        <v>19</v>
      </c>
      <c r="N350" s="214" t="s">
        <v>42</v>
      </c>
      <c r="O350" s="85"/>
      <c r="P350" s="215">
        <f>O350*H350</f>
        <v>0</v>
      </c>
      <c r="Q350" s="215">
        <v>0</v>
      </c>
      <c r="R350" s="215">
        <f>Q350*H350</f>
        <v>0</v>
      </c>
      <c r="S350" s="215">
        <v>0</v>
      </c>
      <c r="T350" s="216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17" t="s">
        <v>265</v>
      </c>
      <c r="AT350" s="217" t="s">
        <v>157</v>
      </c>
      <c r="AU350" s="217" t="s">
        <v>79</v>
      </c>
      <c r="AY350" s="18" t="s">
        <v>152</v>
      </c>
      <c r="BE350" s="218">
        <f>IF(N350="základní",J350,0)</f>
        <v>0</v>
      </c>
      <c r="BF350" s="218">
        <f>IF(N350="snížená",J350,0)</f>
        <v>0</v>
      </c>
      <c r="BG350" s="218">
        <f>IF(N350="zákl. přenesená",J350,0)</f>
        <v>0</v>
      </c>
      <c r="BH350" s="218">
        <f>IF(N350="sníž. přenesená",J350,0)</f>
        <v>0</v>
      </c>
      <c r="BI350" s="218">
        <f>IF(N350="nulová",J350,0)</f>
        <v>0</v>
      </c>
      <c r="BJ350" s="18" t="s">
        <v>79</v>
      </c>
      <c r="BK350" s="218">
        <f>ROUND(I350*H350,2)</f>
        <v>0</v>
      </c>
      <c r="BL350" s="18" t="s">
        <v>265</v>
      </c>
      <c r="BM350" s="217" t="s">
        <v>567</v>
      </c>
    </row>
    <row r="351" s="2" customFormat="1" ht="16.5" customHeight="1">
      <c r="A351" s="39"/>
      <c r="B351" s="40"/>
      <c r="C351" s="206" t="s">
        <v>568</v>
      </c>
      <c r="D351" s="206" t="s">
        <v>157</v>
      </c>
      <c r="E351" s="207" t="s">
        <v>569</v>
      </c>
      <c r="F351" s="208" t="s">
        <v>570</v>
      </c>
      <c r="G351" s="209" t="s">
        <v>337</v>
      </c>
      <c r="H351" s="210">
        <v>2</v>
      </c>
      <c r="I351" s="211"/>
      <c r="J351" s="212">
        <f>ROUND(I351*H351,2)</f>
        <v>0</v>
      </c>
      <c r="K351" s="208" t="s">
        <v>19</v>
      </c>
      <c r="L351" s="45"/>
      <c r="M351" s="213" t="s">
        <v>19</v>
      </c>
      <c r="N351" s="214" t="s">
        <v>42</v>
      </c>
      <c r="O351" s="85"/>
      <c r="P351" s="215">
        <f>O351*H351</f>
        <v>0</v>
      </c>
      <c r="Q351" s="215">
        <v>0</v>
      </c>
      <c r="R351" s="215">
        <f>Q351*H351</f>
        <v>0</v>
      </c>
      <c r="S351" s="215">
        <v>0</v>
      </c>
      <c r="T351" s="216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17" t="s">
        <v>265</v>
      </c>
      <c r="AT351" s="217" t="s">
        <v>157</v>
      </c>
      <c r="AU351" s="217" t="s">
        <v>79</v>
      </c>
      <c r="AY351" s="18" t="s">
        <v>152</v>
      </c>
      <c r="BE351" s="218">
        <f>IF(N351="základní",J351,0)</f>
        <v>0</v>
      </c>
      <c r="BF351" s="218">
        <f>IF(N351="snížená",J351,0)</f>
        <v>0</v>
      </c>
      <c r="BG351" s="218">
        <f>IF(N351="zákl. přenesená",J351,0)</f>
        <v>0</v>
      </c>
      <c r="BH351" s="218">
        <f>IF(N351="sníž. přenesená",J351,0)</f>
        <v>0</v>
      </c>
      <c r="BI351" s="218">
        <f>IF(N351="nulová",J351,0)</f>
        <v>0</v>
      </c>
      <c r="BJ351" s="18" t="s">
        <v>79</v>
      </c>
      <c r="BK351" s="218">
        <f>ROUND(I351*H351,2)</f>
        <v>0</v>
      </c>
      <c r="BL351" s="18" t="s">
        <v>265</v>
      </c>
      <c r="BM351" s="217" t="s">
        <v>571</v>
      </c>
    </row>
    <row r="352" s="2" customFormat="1" ht="16.5" customHeight="1">
      <c r="A352" s="39"/>
      <c r="B352" s="40"/>
      <c r="C352" s="206" t="s">
        <v>572</v>
      </c>
      <c r="D352" s="206" t="s">
        <v>157</v>
      </c>
      <c r="E352" s="207" t="s">
        <v>573</v>
      </c>
      <c r="F352" s="208" t="s">
        <v>574</v>
      </c>
      <c r="G352" s="209" t="s">
        <v>337</v>
      </c>
      <c r="H352" s="210">
        <v>1</v>
      </c>
      <c r="I352" s="211"/>
      <c r="J352" s="212">
        <f>ROUND(I352*H352,2)</f>
        <v>0</v>
      </c>
      <c r="K352" s="208" t="s">
        <v>19</v>
      </c>
      <c r="L352" s="45"/>
      <c r="M352" s="213" t="s">
        <v>19</v>
      </c>
      <c r="N352" s="214" t="s">
        <v>42</v>
      </c>
      <c r="O352" s="85"/>
      <c r="P352" s="215">
        <f>O352*H352</f>
        <v>0</v>
      </c>
      <c r="Q352" s="215">
        <v>0</v>
      </c>
      <c r="R352" s="215">
        <f>Q352*H352</f>
        <v>0</v>
      </c>
      <c r="S352" s="215">
        <v>0</v>
      </c>
      <c r="T352" s="216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17" t="s">
        <v>265</v>
      </c>
      <c r="AT352" s="217" t="s">
        <v>157</v>
      </c>
      <c r="AU352" s="217" t="s">
        <v>79</v>
      </c>
      <c r="AY352" s="18" t="s">
        <v>152</v>
      </c>
      <c r="BE352" s="218">
        <f>IF(N352="základní",J352,0)</f>
        <v>0</v>
      </c>
      <c r="BF352" s="218">
        <f>IF(N352="snížená",J352,0)</f>
        <v>0</v>
      </c>
      <c r="BG352" s="218">
        <f>IF(N352="zákl. přenesená",J352,0)</f>
        <v>0</v>
      </c>
      <c r="BH352" s="218">
        <f>IF(N352="sníž. přenesená",J352,0)</f>
        <v>0</v>
      </c>
      <c r="BI352" s="218">
        <f>IF(N352="nulová",J352,0)</f>
        <v>0</v>
      </c>
      <c r="BJ352" s="18" t="s">
        <v>79</v>
      </c>
      <c r="BK352" s="218">
        <f>ROUND(I352*H352,2)</f>
        <v>0</v>
      </c>
      <c r="BL352" s="18" t="s">
        <v>265</v>
      </c>
      <c r="BM352" s="217" t="s">
        <v>575</v>
      </c>
    </row>
    <row r="353" s="2" customFormat="1" ht="16.5" customHeight="1">
      <c r="A353" s="39"/>
      <c r="B353" s="40"/>
      <c r="C353" s="206" t="s">
        <v>576</v>
      </c>
      <c r="D353" s="206" t="s">
        <v>157</v>
      </c>
      <c r="E353" s="207" t="s">
        <v>577</v>
      </c>
      <c r="F353" s="208" t="s">
        <v>578</v>
      </c>
      <c r="G353" s="209" t="s">
        <v>337</v>
      </c>
      <c r="H353" s="210">
        <v>1</v>
      </c>
      <c r="I353" s="211"/>
      <c r="J353" s="212">
        <f>ROUND(I353*H353,2)</f>
        <v>0</v>
      </c>
      <c r="K353" s="208" t="s">
        <v>19</v>
      </c>
      <c r="L353" s="45"/>
      <c r="M353" s="213" t="s">
        <v>19</v>
      </c>
      <c r="N353" s="214" t="s">
        <v>42</v>
      </c>
      <c r="O353" s="85"/>
      <c r="P353" s="215">
        <f>O353*H353</f>
        <v>0</v>
      </c>
      <c r="Q353" s="215">
        <v>0</v>
      </c>
      <c r="R353" s="215">
        <f>Q353*H353</f>
        <v>0</v>
      </c>
      <c r="S353" s="215">
        <v>0</v>
      </c>
      <c r="T353" s="216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17" t="s">
        <v>265</v>
      </c>
      <c r="AT353" s="217" t="s">
        <v>157</v>
      </c>
      <c r="AU353" s="217" t="s">
        <v>79</v>
      </c>
      <c r="AY353" s="18" t="s">
        <v>152</v>
      </c>
      <c r="BE353" s="218">
        <f>IF(N353="základní",J353,0)</f>
        <v>0</v>
      </c>
      <c r="BF353" s="218">
        <f>IF(N353="snížená",J353,0)</f>
        <v>0</v>
      </c>
      <c r="BG353" s="218">
        <f>IF(N353="zákl. přenesená",J353,0)</f>
        <v>0</v>
      </c>
      <c r="BH353" s="218">
        <f>IF(N353="sníž. přenesená",J353,0)</f>
        <v>0</v>
      </c>
      <c r="BI353" s="218">
        <f>IF(N353="nulová",J353,0)</f>
        <v>0</v>
      </c>
      <c r="BJ353" s="18" t="s">
        <v>79</v>
      </c>
      <c r="BK353" s="218">
        <f>ROUND(I353*H353,2)</f>
        <v>0</v>
      </c>
      <c r="BL353" s="18" t="s">
        <v>265</v>
      </c>
      <c r="BM353" s="217" t="s">
        <v>579</v>
      </c>
    </row>
    <row r="354" s="2" customFormat="1" ht="16.5" customHeight="1">
      <c r="A354" s="39"/>
      <c r="B354" s="40"/>
      <c r="C354" s="206" t="s">
        <v>580</v>
      </c>
      <c r="D354" s="206" t="s">
        <v>157</v>
      </c>
      <c r="E354" s="207" t="s">
        <v>581</v>
      </c>
      <c r="F354" s="208" t="s">
        <v>582</v>
      </c>
      <c r="G354" s="209" t="s">
        <v>337</v>
      </c>
      <c r="H354" s="210">
        <v>4</v>
      </c>
      <c r="I354" s="211"/>
      <c r="J354" s="212">
        <f>ROUND(I354*H354,2)</f>
        <v>0</v>
      </c>
      <c r="K354" s="208" t="s">
        <v>19</v>
      </c>
      <c r="L354" s="45"/>
      <c r="M354" s="213" t="s">
        <v>19</v>
      </c>
      <c r="N354" s="214" t="s">
        <v>42</v>
      </c>
      <c r="O354" s="85"/>
      <c r="P354" s="215">
        <f>O354*H354</f>
        <v>0</v>
      </c>
      <c r="Q354" s="215">
        <v>0</v>
      </c>
      <c r="R354" s="215">
        <f>Q354*H354</f>
        <v>0</v>
      </c>
      <c r="S354" s="215">
        <v>0</v>
      </c>
      <c r="T354" s="216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17" t="s">
        <v>265</v>
      </c>
      <c r="AT354" s="217" t="s">
        <v>157</v>
      </c>
      <c r="AU354" s="217" t="s">
        <v>79</v>
      </c>
      <c r="AY354" s="18" t="s">
        <v>152</v>
      </c>
      <c r="BE354" s="218">
        <f>IF(N354="základní",J354,0)</f>
        <v>0</v>
      </c>
      <c r="BF354" s="218">
        <f>IF(N354="snížená",J354,0)</f>
        <v>0</v>
      </c>
      <c r="BG354" s="218">
        <f>IF(N354="zákl. přenesená",J354,0)</f>
        <v>0</v>
      </c>
      <c r="BH354" s="218">
        <f>IF(N354="sníž. přenesená",J354,0)</f>
        <v>0</v>
      </c>
      <c r="BI354" s="218">
        <f>IF(N354="nulová",J354,0)</f>
        <v>0</v>
      </c>
      <c r="BJ354" s="18" t="s">
        <v>79</v>
      </c>
      <c r="BK354" s="218">
        <f>ROUND(I354*H354,2)</f>
        <v>0</v>
      </c>
      <c r="BL354" s="18" t="s">
        <v>265</v>
      </c>
      <c r="BM354" s="217" t="s">
        <v>583</v>
      </c>
    </row>
    <row r="355" s="2" customFormat="1" ht="16.5" customHeight="1">
      <c r="A355" s="39"/>
      <c r="B355" s="40"/>
      <c r="C355" s="206" t="s">
        <v>584</v>
      </c>
      <c r="D355" s="206" t="s">
        <v>157</v>
      </c>
      <c r="E355" s="207" t="s">
        <v>585</v>
      </c>
      <c r="F355" s="208" t="s">
        <v>586</v>
      </c>
      <c r="G355" s="209" t="s">
        <v>348</v>
      </c>
      <c r="H355" s="210">
        <v>1</v>
      </c>
      <c r="I355" s="211"/>
      <c r="J355" s="212">
        <f>ROUND(I355*H355,2)</f>
        <v>0</v>
      </c>
      <c r="K355" s="208" t="s">
        <v>19</v>
      </c>
      <c r="L355" s="45"/>
      <c r="M355" s="213" t="s">
        <v>19</v>
      </c>
      <c r="N355" s="214" t="s">
        <v>42</v>
      </c>
      <c r="O355" s="85"/>
      <c r="P355" s="215">
        <f>O355*H355</f>
        <v>0</v>
      </c>
      <c r="Q355" s="215">
        <v>0</v>
      </c>
      <c r="R355" s="215">
        <f>Q355*H355</f>
        <v>0</v>
      </c>
      <c r="S355" s="215">
        <v>0</v>
      </c>
      <c r="T355" s="216">
        <f>S355*H355</f>
        <v>0</v>
      </c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R355" s="217" t="s">
        <v>265</v>
      </c>
      <c r="AT355" s="217" t="s">
        <v>157</v>
      </c>
      <c r="AU355" s="217" t="s">
        <v>79</v>
      </c>
      <c r="AY355" s="18" t="s">
        <v>152</v>
      </c>
      <c r="BE355" s="218">
        <f>IF(N355="základní",J355,0)</f>
        <v>0</v>
      </c>
      <c r="BF355" s="218">
        <f>IF(N355="snížená",J355,0)</f>
        <v>0</v>
      </c>
      <c r="BG355" s="218">
        <f>IF(N355="zákl. přenesená",J355,0)</f>
        <v>0</v>
      </c>
      <c r="BH355" s="218">
        <f>IF(N355="sníž. přenesená",J355,0)</f>
        <v>0</v>
      </c>
      <c r="BI355" s="218">
        <f>IF(N355="nulová",J355,0)</f>
        <v>0</v>
      </c>
      <c r="BJ355" s="18" t="s">
        <v>79</v>
      </c>
      <c r="BK355" s="218">
        <f>ROUND(I355*H355,2)</f>
        <v>0</v>
      </c>
      <c r="BL355" s="18" t="s">
        <v>265</v>
      </c>
      <c r="BM355" s="217" t="s">
        <v>587</v>
      </c>
    </row>
    <row r="356" s="2" customFormat="1" ht="16.5" customHeight="1">
      <c r="A356" s="39"/>
      <c r="B356" s="40"/>
      <c r="C356" s="206" t="s">
        <v>588</v>
      </c>
      <c r="D356" s="206" t="s">
        <v>157</v>
      </c>
      <c r="E356" s="207" t="s">
        <v>589</v>
      </c>
      <c r="F356" s="208" t="s">
        <v>590</v>
      </c>
      <c r="G356" s="209" t="s">
        <v>337</v>
      </c>
      <c r="H356" s="210">
        <v>1</v>
      </c>
      <c r="I356" s="211"/>
      <c r="J356" s="212">
        <f>ROUND(I356*H356,2)</f>
        <v>0</v>
      </c>
      <c r="K356" s="208" t="s">
        <v>19</v>
      </c>
      <c r="L356" s="45"/>
      <c r="M356" s="213" t="s">
        <v>19</v>
      </c>
      <c r="N356" s="214" t="s">
        <v>42</v>
      </c>
      <c r="O356" s="85"/>
      <c r="P356" s="215">
        <f>O356*H356</f>
        <v>0</v>
      </c>
      <c r="Q356" s="215">
        <v>0</v>
      </c>
      <c r="R356" s="215">
        <f>Q356*H356</f>
        <v>0</v>
      </c>
      <c r="S356" s="215">
        <v>0</v>
      </c>
      <c r="T356" s="216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17" t="s">
        <v>265</v>
      </c>
      <c r="AT356" s="217" t="s">
        <v>157</v>
      </c>
      <c r="AU356" s="217" t="s">
        <v>79</v>
      </c>
      <c r="AY356" s="18" t="s">
        <v>152</v>
      </c>
      <c r="BE356" s="218">
        <f>IF(N356="základní",J356,0)</f>
        <v>0</v>
      </c>
      <c r="BF356" s="218">
        <f>IF(N356="snížená",J356,0)</f>
        <v>0</v>
      </c>
      <c r="BG356" s="218">
        <f>IF(N356="zákl. přenesená",J356,0)</f>
        <v>0</v>
      </c>
      <c r="BH356" s="218">
        <f>IF(N356="sníž. přenesená",J356,0)</f>
        <v>0</v>
      </c>
      <c r="BI356" s="218">
        <f>IF(N356="nulová",J356,0)</f>
        <v>0</v>
      </c>
      <c r="BJ356" s="18" t="s">
        <v>79</v>
      </c>
      <c r="BK356" s="218">
        <f>ROUND(I356*H356,2)</f>
        <v>0</v>
      </c>
      <c r="BL356" s="18" t="s">
        <v>265</v>
      </c>
      <c r="BM356" s="217" t="s">
        <v>591</v>
      </c>
    </row>
    <row r="357" s="2" customFormat="1" ht="16.5" customHeight="1">
      <c r="A357" s="39"/>
      <c r="B357" s="40"/>
      <c r="C357" s="206" t="s">
        <v>592</v>
      </c>
      <c r="D357" s="206" t="s">
        <v>157</v>
      </c>
      <c r="E357" s="207" t="s">
        <v>593</v>
      </c>
      <c r="F357" s="208" t="s">
        <v>594</v>
      </c>
      <c r="G357" s="209" t="s">
        <v>337</v>
      </c>
      <c r="H357" s="210">
        <v>2</v>
      </c>
      <c r="I357" s="211"/>
      <c r="J357" s="212">
        <f>ROUND(I357*H357,2)</f>
        <v>0</v>
      </c>
      <c r="K357" s="208" t="s">
        <v>19</v>
      </c>
      <c r="L357" s="45"/>
      <c r="M357" s="213" t="s">
        <v>19</v>
      </c>
      <c r="N357" s="214" t="s">
        <v>42</v>
      </c>
      <c r="O357" s="85"/>
      <c r="P357" s="215">
        <f>O357*H357</f>
        <v>0</v>
      </c>
      <c r="Q357" s="215">
        <v>0</v>
      </c>
      <c r="R357" s="215">
        <f>Q357*H357</f>
        <v>0</v>
      </c>
      <c r="S357" s="215">
        <v>0</v>
      </c>
      <c r="T357" s="216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17" t="s">
        <v>265</v>
      </c>
      <c r="AT357" s="217" t="s">
        <v>157</v>
      </c>
      <c r="AU357" s="217" t="s">
        <v>79</v>
      </c>
      <c r="AY357" s="18" t="s">
        <v>152</v>
      </c>
      <c r="BE357" s="218">
        <f>IF(N357="základní",J357,0)</f>
        <v>0</v>
      </c>
      <c r="BF357" s="218">
        <f>IF(N357="snížená",J357,0)</f>
        <v>0</v>
      </c>
      <c r="BG357" s="218">
        <f>IF(N357="zákl. přenesená",J357,0)</f>
        <v>0</v>
      </c>
      <c r="BH357" s="218">
        <f>IF(N357="sníž. přenesená",J357,0)</f>
        <v>0</v>
      </c>
      <c r="BI357" s="218">
        <f>IF(N357="nulová",J357,0)</f>
        <v>0</v>
      </c>
      <c r="BJ357" s="18" t="s">
        <v>79</v>
      </c>
      <c r="BK357" s="218">
        <f>ROUND(I357*H357,2)</f>
        <v>0</v>
      </c>
      <c r="BL357" s="18" t="s">
        <v>265</v>
      </c>
      <c r="BM357" s="217" t="s">
        <v>595</v>
      </c>
    </row>
    <row r="358" s="2" customFormat="1" ht="16.5" customHeight="1">
      <c r="A358" s="39"/>
      <c r="B358" s="40"/>
      <c r="C358" s="206" t="s">
        <v>596</v>
      </c>
      <c r="D358" s="206" t="s">
        <v>157</v>
      </c>
      <c r="E358" s="207" t="s">
        <v>597</v>
      </c>
      <c r="F358" s="208" t="s">
        <v>598</v>
      </c>
      <c r="G358" s="209" t="s">
        <v>337</v>
      </c>
      <c r="H358" s="210">
        <v>2</v>
      </c>
      <c r="I358" s="211"/>
      <c r="J358" s="212">
        <f>ROUND(I358*H358,2)</f>
        <v>0</v>
      </c>
      <c r="K358" s="208" t="s">
        <v>19</v>
      </c>
      <c r="L358" s="45"/>
      <c r="M358" s="267" t="s">
        <v>19</v>
      </c>
      <c r="N358" s="268" t="s">
        <v>42</v>
      </c>
      <c r="O358" s="269"/>
      <c r="P358" s="270">
        <f>O358*H358</f>
        <v>0</v>
      </c>
      <c r="Q358" s="270">
        <v>0</v>
      </c>
      <c r="R358" s="270">
        <f>Q358*H358</f>
        <v>0</v>
      </c>
      <c r="S358" s="270">
        <v>0</v>
      </c>
      <c r="T358" s="271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17" t="s">
        <v>265</v>
      </c>
      <c r="AT358" s="217" t="s">
        <v>157</v>
      </c>
      <c r="AU358" s="217" t="s">
        <v>79</v>
      </c>
      <c r="AY358" s="18" t="s">
        <v>152</v>
      </c>
      <c r="BE358" s="218">
        <f>IF(N358="základní",J358,0)</f>
        <v>0</v>
      </c>
      <c r="BF358" s="218">
        <f>IF(N358="snížená",J358,0)</f>
        <v>0</v>
      </c>
      <c r="BG358" s="218">
        <f>IF(N358="zákl. přenesená",J358,0)</f>
        <v>0</v>
      </c>
      <c r="BH358" s="218">
        <f>IF(N358="sníž. přenesená",J358,0)</f>
        <v>0</v>
      </c>
      <c r="BI358" s="218">
        <f>IF(N358="nulová",J358,0)</f>
        <v>0</v>
      </c>
      <c r="BJ358" s="18" t="s">
        <v>79</v>
      </c>
      <c r="BK358" s="218">
        <f>ROUND(I358*H358,2)</f>
        <v>0</v>
      </c>
      <c r="BL358" s="18" t="s">
        <v>265</v>
      </c>
      <c r="BM358" s="217" t="s">
        <v>599</v>
      </c>
    </row>
    <row r="359" s="2" customFormat="1" ht="6.96" customHeight="1">
      <c r="A359" s="39"/>
      <c r="B359" s="60"/>
      <c r="C359" s="61"/>
      <c r="D359" s="61"/>
      <c r="E359" s="61"/>
      <c r="F359" s="61"/>
      <c r="G359" s="61"/>
      <c r="H359" s="61"/>
      <c r="I359" s="61"/>
      <c r="J359" s="61"/>
      <c r="K359" s="61"/>
      <c r="L359" s="45"/>
      <c r="M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</row>
  </sheetData>
  <sheetProtection sheet="1" autoFilter="0" formatColumns="0" formatRows="0" objects="1" scenarios="1" spinCount="100000" saltValue="ZLaC1X+QWJtAA3L7DnOwUmpdG+M55UtSXJM8CPvGxuSl/pXU+E+DivFX/ilm86xu+QJ8ZUzGsTtd9WKeaXGe0w==" hashValue="Wb4kBuK7oR2lgdqBbHsG1Re5m6C6oC8Fsw4JOg6eemcx65FE1l3pS5AJiWdlsXtqmrSfhWd/NxnxdnoxActCiA==" algorithmName="SHA-512" password="CC35"/>
  <autoFilter ref="C100:K358"/>
  <mergeCells count="9">
    <mergeCell ref="E7:H7"/>
    <mergeCell ref="E9:H9"/>
    <mergeCell ref="E18:H18"/>
    <mergeCell ref="E27:H27"/>
    <mergeCell ref="E48:H48"/>
    <mergeCell ref="E50:H50"/>
    <mergeCell ref="E91:H91"/>
    <mergeCell ref="E93:H93"/>
    <mergeCell ref="L2:V2"/>
  </mergeCells>
  <hyperlinks>
    <hyperlink ref="F111" r:id="rId1" display="https://podminky.urs.cz/item/CS_URS_2022_01/612321121"/>
    <hyperlink ref="F115" r:id="rId2" display="https://podminky.urs.cz/item/CS_URS_2022_01/611325412"/>
    <hyperlink ref="F119" r:id="rId3" display="https://podminky.urs.cz/item/CS_URS_2022_01/612325412"/>
    <hyperlink ref="F136" r:id="rId4" display="https://podminky.urs.cz/item/CS_URS_2022_01/631311115"/>
    <hyperlink ref="F140" r:id="rId5" display="https://podminky.urs.cz/item/CS_URS_2022_01/631362021"/>
    <hyperlink ref="F149" r:id="rId6" display="https://podminky.urs.cz/item/CS_URS_2022_01/949101112"/>
    <hyperlink ref="F154" r:id="rId7" display="https://podminky.urs.cz/item/CS_URS_2022_01/952901114"/>
    <hyperlink ref="F159" r:id="rId8" display="https://podminky.urs.cz/item/CS_URS_2022_01/968072455"/>
    <hyperlink ref="F163" r:id="rId9" display="https://podminky.urs.cz/item/CS_URS_2022_01/962032431"/>
    <hyperlink ref="F167" r:id="rId10" display="https://podminky.urs.cz/item/CS_URS_2022_01/965042141"/>
    <hyperlink ref="F172" r:id="rId11" display="https://podminky.urs.cz/item/CS_URS_2022_01/997013214"/>
    <hyperlink ref="F174" r:id="rId12" display="https://podminky.urs.cz/item/CS_URS_2022_01/997013501"/>
    <hyperlink ref="F176" r:id="rId13" display="https://podminky.urs.cz/item/CS_URS_2022_01/997013509"/>
    <hyperlink ref="F179" r:id="rId14" display="https://podminky.urs.cz/item/CS_URS_2022_01/997013601"/>
    <hyperlink ref="F181" r:id="rId15" display="https://podminky.urs.cz/item/CS_URS_2022_01/997013603"/>
    <hyperlink ref="F183" r:id="rId16" display="https://podminky.urs.cz/item/CS_URS_2022_01/997013811"/>
    <hyperlink ref="F186" r:id="rId17" display="https://podminky.urs.cz/item/CS_URS_2022_01/998018003"/>
    <hyperlink ref="F190" r:id="rId18" display="https://podminky.urs.cz/item/CS_URS_2022_01/713121111"/>
    <hyperlink ref="F196" r:id="rId19" display="https://podminky.urs.cz/item/CS_URS_2022_01/713191132"/>
    <hyperlink ref="F202" r:id="rId20" display="https://podminky.urs.cz/item/CS_URS_2022_01/998713102"/>
    <hyperlink ref="F219" r:id="rId21" display="https://podminky.urs.cz/item/CS_URS_2022_01/766411812"/>
    <hyperlink ref="F247" r:id="rId22" display="https://podminky.urs.cz/item/CS_URS_2022_01/998766103"/>
    <hyperlink ref="F250" r:id="rId23" display="https://podminky.urs.cz/item/CS_URS_2022_01/776121112"/>
    <hyperlink ref="F254" r:id="rId24" display="https://podminky.urs.cz/item/CS_URS_2022_01/776141112"/>
    <hyperlink ref="F258" r:id="rId25" display="https://podminky.urs.cz/item/CS_URS_2022_01/776251111"/>
    <hyperlink ref="F264" r:id="rId26" display="https://podminky.urs.cz/item/CS_URS_2022_01/776421111"/>
    <hyperlink ref="F274" r:id="rId27" display="https://podminky.urs.cz/item/CS_URS_2022_01/998776103"/>
    <hyperlink ref="F277" r:id="rId28" display="https://podminky.urs.cz/item/CS_URS_2022_01/783101201"/>
    <hyperlink ref="F289" r:id="rId29" display="https://podminky.urs.cz/item/CS_URS_2022_01/783124101"/>
    <hyperlink ref="F291" r:id="rId30" display="https://podminky.urs.cz/item/CS_URS_2022_01/783128201"/>
    <hyperlink ref="F295" r:id="rId31" display="https://podminky.urs.cz/item/CS_URS_2022_01/783324101"/>
    <hyperlink ref="F299" r:id="rId32" display="https://podminky.urs.cz/item/CS_URS_2022_01/783401311"/>
    <hyperlink ref="F301" r:id="rId33" display="https://podminky.urs.cz/item/CS_URS_2022_01/783806811"/>
    <hyperlink ref="F305" r:id="rId34" display="https://podminky.urs.cz/item/CS_URS_2022_01/783923161"/>
    <hyperlink ref="F310" r:id="rId35" display="https://podminky.urs.cz/item/CS_URS_2022_01/784111023"/>
    <hyperlink ref="F318" r:id="rId36" display="https://podminky.urs.cz/item/CS_URS_2022_01/784161503"/>
    <hyperlink ref="F322" r:id="rId37" display="https://podminky.urs.cz/item/CS_URS_2022_01/784171101"/>
    <hyperlink ref="F328" r:id="rId38" display="https://podminky.urs.cz/item/CS_URS_2022_01/784171123"/>
    <hyperlink ref="F336" r:id="rId39" display="https://podminky.urs.cz/item/CS_URS_2022_01/784181103"/>
    <hyperlink ref="F340" r:id="rId40" display="https://podminky.urs.cz/item/CS_URS_2022_01/78421110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84</v>
      </c>
      <c r="AZ2" s="129" t="s">
        <v>94</v>
      </c>
      <c r="BA2" s="129" t="s">
        <v>19</v>
      </c>
      <c r="BB2" s="129" t="s">
        <v>19</v>
      </c>
      <c r="BC2" s="129" t="s">
        <v>600</v>
      </c>
      <c r="BD2" s="129" t="s">
        <v>81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1"/>
      <c r="AT3" s="18" t="s">
        <v>81</v>
      </c>
      <c r="AZ3" s="129" t="s">
        <v>96</v>
      </c>
      <c r="BA3" s="129" t="s">
        <v>19</v>
      </c>
      <c r="BB3" s="129" t="s">
        <v>19</v>
      </c>
      <c r="BC3" s="129" t="s">
        <v>601</v>
      </c>
      <c r="BD3" s="129" t="s">
        <v>81</v>
      </c>
    </row>
    <row r="4" s="1" customFormat="1" ht="24.96" customHeight="1">
      <c r="B4" s="21"/>
      <c r="D4" s="132" t="s">
        <v>98</v>
      </c>
      <c r="L4" s="21"/>
      <c r="M4" s="133" t="s">
        <v>10</v>
      </c>
      <c r="AT4" s="18" t="s">
        <v>4</v>
      </c>
      <c r="AZ4" s="129" t="s">
        <v>99</v>
      </c>
      <c r="BA4" s="129" t="s">
        <v>19</v>
      </c>
      <c r="BB4" s="129" t="s">
        <v>19</v>
      </c>
      <c r="BC4" s="129" t="s">
        <v>602</v>
      </c>
      <c r="BD4" s="129" t="s">
        <v>81</v>
      </c>
    </row>
    <row r="5" s="1" customFormat="1" ht="6.96" customHeight="1">
      <c r="B5" s="21"/>
      <c r="L5" s="21"/>
      <c r="AZ5" s="129" t="s">
        <v>101</v>
      </c>
      <c r="BA5" s="129" t="s">
        <v>19</v>
      </c>
      <c r="BB5" s="129" t="s">
        <v>19</v>
      </c>
      <c r="BC5" s="129" t="s">
        <v>603</v>
      </c>
      <c r="BD5" s="129" t="s">
        <v>81</v>
      </c>
    </row>
    <row r="6" s="1" customFormat="1" ht="12" customHeight="1">
      <c r="B6" s="21"/>
      <c r="D6" s="134" t="s">
        <v>16</v>
      </c>
      <c r="L6" s="21"/>
      <c r="AZ6" s="129" t="s">
        <v>103</v>
      </c>
      <c r="BA6" s="129" t="s">
        <v>19</v>
      </c>
      <c r="BB6" s="129" t="s">
        <v>19</v>
      </c>
      <c r="BC6" s="129" t="s">
        <v>604</v>
      </c>
      <c r="BD6" s="129" t="s">
        <v>81</v>
      </c>
    </row>
    <row r="7" s="1" customFormat="1" ht="16.5" customHeight="1">
      <c r="B7" s="21"/>
      <c r="E7" s="135" t="str">
        <f>'Rekapitulace stavby'!K6</f>
        <v>Rekonstrukce interiéru společných prostor historické budovy</v>
      </c>
      <c r="F7" s="134"/>
      <c r="G7" s="134"/>
      <c r="H7" s="134"/>
      <c r="L7" s="21"/>
      <c r="AZ7" s="129" t="s">
        <v>105</v>
      </c>
      <c r="BA7" s="129" t="s">
        <v>19</v>
      </c>
      <c r="BB7" s="129" t="s">
        <v>19</v>
      </c>
      <c r="BC7" s="129" t="s">
        <v>605</v>
      </c>
      <c r="BD7" s="129" t="s">
        <v>81</v>
      </c>
    </row>
    <row r="8" s="2" customFormat="1" ht="12" customHeight="1">
      <c r="A8" s="39"/>
      <c r="B8" s="45"/>
      <c r="C8" s="39"/>
      <c r="D8" s="134" t="s">
        <v>107</v>
      </c>
      <c r="E8" s="39"/>
      <c r="F8" s="39"/>
      <c r="G8" s="39"/>
      <c r="H8" s="39"/>
      <c r="I8" s="39"/>
      <c r="J8" s="39"/>
      <c r="K8" s="39"/>
      <c r="L8" s="136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129" t="s">
        <v>108</v>
      </c>
      <c r="BA8" s="129" t="s">
        <v>19</v>
      </c>
      <c r="BB8" s="129" t="s">
        <v>19</v>
      </c>
      <c r="BC8" s="129" t="s">
        <v>606</v>
      </c>
      <c r="BD8" s="129" t="s">
        <v>81</v>
      </c>
    </row>
    <row r="9" s="2" customFormat="1" ht="16.5" customHeight="1">
      <c r="A9" s="39"/>
      <c r="B9" s="45"/>
      <c r="C9" s="39"/>
      <c r="D9" s="39"/>
      <c r="E9" s="137" t="s">
        <v>607</v>
      </c>
      <c r="F9" s="39"/>
      <c r="G9" s="39"/>
      <c r="H9" s="39"/>
      <c r="I9" s="39"/>
      <c r="J9" s="39"/>
      <c r="K9" s="39"/>
      <c r="L9" s="13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4" t="s">
        <v>18</v>
      </c>
      <c r="E11" s="39"/>
      <c r="F11" s="138" t="s">
        <v>19</v>
      </c>
      <c r="G11" s="39"/>
      <c r="H11" s="39"/>
      <c r="I11" s="134" t="s">
        <v>20</v>
      </c>
      <c r="J11" s="138" t="s">
        <v>19</v>
      </c>
      <c r="K11" s="39"/>
      <c r="L11" s="13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4" t="s">
        <v>21</v>
      </c>
      <c r="E12" s="39"/>
      <c r="F12" s="138" t="s">
        <v>22</v>
      </c>
      <c r="G12" s="39"/>
      <c r="H12" s="39"/>
      <c r="I12" s="134" t="s">
        <v>23</v>
      </c>
      <c r="J12" s="139" t="str">
        <f>'Rekapitulace stavby'!AN8</f>
        <v>30. 12. 2024</v>
      </c>
      <c r="K12" s="39"/>
      <c r="L12" s="13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4" t="s">
        <v>25</v>
      </c>
      <c r="E14" s="39"/>
      <c r="F14" s="39"/>
      <c r="G14" s="39"/>
      <c r="H14" s="39"/>
      <c r="I14" s="134" t="s">
        <v>26</v>
      </c>
      <c r="J14" s="138" t="s">
        <v>19</v>
      </c>
      <c r="K14" s="39"/>
      <c r="L14" s="13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8" t="s">
        <v>27</v>
      </c>
      <c r="F15" s="39"/>
      <c r="G15" s="39"/>
      <c r="H15" s="39"/>
      <c r="I15" s="134" t="s">
        <v>28</v>
      </c>
      <c r="J15" s="138" t="s">
        <v>19</v>
      </c>
      <c r="K15" s="39"/>
      <c r="L15" s="13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4" t="s">
        <v>29</v>
      </c>
      <c r="E17" s="39"/>
      <c r="F17" s="39"/>
      <c r="G17" s="39"/>
      <c r="H17" s="39"/>
      <c r="I17" s="134" t="s">
        <v>26</v>
      </c>
      <c r="J17" s="34" t="str">
        <f>'Rekapitulace stavby'!AN13</f>
        <v>Vyplň údaj</v>
      </c>
      <c r="K17" s="39"/>
      <c r="L17" s="13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8"/>
      <c r="G18" s="138"/>
      <c r="H18" s="138"/>
      <c r="I18" s="134" t="s">
        <v>28</v>
      </c>
      <c r="J18" s="34" t="str">
        <f>'Rekapitulace stavby'!AN14</f>
        <v>Vyplň údaj</v>
      </c>
      <c r="K18" s="39"/>
      <c r="L18" s="13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4" t="s">
        <v>31</v>
      </c>
      <c r="E20" s="39"/>
      <c r="F20" s="39"/>
      <c r="G20" s="39"/>
      <c r="H20" s="39"/>
      <c r="I20" s="134" t="s">
        <v>26</v>
      </c>
      <c r="J20" s="138" t="s">
        <v>19</v>
      </c>
      <c r="K20" s="39"/>
      <c r="L20" s="13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8" t="s">
        <v>32</v>
      </c>
      <c r="F21" s="39"/>
      <c r="G21" s="39"/>
      <c r="H21" s="39"/>
      <c r="I21" s="134" t="s">
        <v>28</v>
      </c>
      <c r="J21" s="138" t="s">
        <v>19</v>
      </c>
      <c r="K21" s="39"/>
      <c r="L21" s="13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4" t="s">
        <v>34</v>
      </c>
      <c r="E23" s="39"/>
      <c r="F23" s="39"/>
      <c r="G23" s="39"/>
      <c r="H23" s="39"/>
      <c r="I23" s="134" t="s">
        <v>26</v>
      </c>
      <c r="J23" s="138" t="s">
        <v>19</v>
      </c>
      <c r="K23" s="39"/>
      <c r="L23" s="13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8" t="s">
        <v>32</v>
      </c>
      <c r="F24" s="39"/>
      <c r="G24" s="39"/>
      <c r="H24" s="39"/>
      <c r="I24" s="134" t="s">
        <v>28</v>
      </c>
      <c r="J24" s="138" t="s">
        <v>19</v>
      </c>
      <c r="K24" s="39"/>
      <c r="L24" s="13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4" t="s">
        <v>35</v>
      </c>
      <c r="E26" s="39"/>
      <c r="F26" s="39"/>
      <c r="G26" s="39"/>
      <c r="H26" s="39"/>
      <c r="I26" s="39"/>
      <c r="J26" s="39"/>
      <c r="K26" s="39"/>
      <c r="L26" s="13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4"/>
      <c r="E29" s="144"/>
      <c r="F29" s="144"/>
      <c r="G29" s="144"/>
      <c r="H29" s="144"/>
      <c r="I29" s="144"/>
      <c r="J29" s="144"/>
      <c r="K29" s="144"/>
      <c r="L29" s="136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5" t="s">
        <v>37</v>
      </c>
      <c r="E30" s="39"/>
      <c r="F30" s="39"/>
      <c r="G30" s="39"/>
      <c r="H30" s="39"/>
      <c r="I30" s="39"/>
      <c r="J30" s="146">
        <f>ROUND(J99, 2)</f>
        <v>0</v>
      </c>
      <c r="K30" s="39"/>
      <c r="L30" s="13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4"/>
      <c r="E31" s="144"/>
      <c r="F31" s="144"/>
      <c r="G31" s="144"/>
      <c r="H31" s="144"/>
      <c r="I31" s="144"/>
      <c r="J31" s="144"/>
      <c r="K31" s="144"/>
      <c r="L31" s="13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7" t="s">
        <v>39</v>
      </c>
      <c r="G32" s="39"/>
      <c r="H32" s="39"/>
      <c r="I32" s="147" t="s">
        <v>38</v>
      </c>
      <c r="J32" s="147" t="s">
        <v>40</v>
      </c>
      <c r="K32" s="39"/>
      <c r="L32" s="13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8" t="s">
        <v>41</v>
      </c>
      <c r="E33" s="134" t="s">
        <v>42</v>
      </c>
      <c r="F33" s="149">
        <f>ROUND((SUM(BE99:BE315)),  2)</f>
        <v>0</v>
      </c>
      <c r="G33" s="39"/>
      <c r="H33" s="39"/>
      <c r="I33" s="150">
        <v>0.20999999999999999</v>
      </c>
      <c r="J33" s="149">
        <f>ROUND(((SUM(BE99:BE315))*I33),  2)</f>
        <v>0</v>
      </c>
      <c r="K33" s="39"/>
      <c r="L33" s="13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4" t="s">
        <v>43</v>
      </c>
      <c r="F34" s="149">
        <f>ROUND((SUM(BF99:BF315)),  2)</f>
        <v>0</v>
      </c>
      <c r="G34" s="39"/>
      <c r="H34" s="39"/>
      <c r="I34" s="150">
        <v>0.14999999999999999</v>
      </c>
      <c r="J34" s="149">
        <f>ROUND(((SUM(BF99:BF315))*I34),  2)</f>
        <v>0</v>
      </c>
      <c r="K34" s="39"/>
      <c r="L34" s="13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4" t="s">
        <v>44</v>
      </c>
      <c r="F35" s="149">
        <f>ROUND((SUM(BG99:BG315)),  2)</f>
        <v>0</v>
      </c>
      <c r="G35" s="39"/>
      <c r="H35" s="39"/>
      <c r="I35" s="150">
        <v>0.20999999999999999</v>
      </c>
      <c r="J35" s="149">
        <f>0</f>
        <v>0</v>
      </c>
      <c r="K35" s="39"/>
      <c r="L35" s="13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4" t="s">
        <v>45</v>
      </c>
      <c r="F36" s="149">
        <f>ROUND((SUM(BH99:BH315)),  2)</f>
        <v>0</v>
      </c>
      <c r="G36" s="39"/>
      <c r="H36" s="39"/>
      <c r="I36" s="150">
        <v>0.14999999999999999</v>
      </c>
      <c r="J36" s="149">
        <f>0</f>
        <v>0</v>
      </c>
      <c r="K36" s="39"/>
      <c r="L36" s="13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4" t="s">
        <v>46</v>
      </c>
      <c r="F37" s="149">
        <f>ROUND((SUM(BI99:BI315)),  2)</f>
        <v>0</v>
      </c>
      <c r="G37" s="39"/>
      <c r="H37" s="39"/>
      <c r="I37" s="150">
        <v>0</v>
      </c>
      <c r="J37" s="149">
        <f>0</f>
        <v>0</v>
      </c>
      <c r="K37" s="39"/>
      <c r="L37" s="13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1"/>
      <c r="D39" s="152" t="s">
        <v>47</v>
      </c>
      <c r="E39" s="153"/>
      <c r="F39" s="153"/>
      <c r="G39" s="154" t="s">
        <v>48</v>
      </c>
      <c r="H39" s="155" t="s">
        <v>49</v>
      </c>
      <c r="I39" s="153"/>
      <c r="J39" s="156">
        <f>SUM(J30:J37)</f>
        <v>0</v>
      </c>
      <c r="K39" s="157"/>
      <c r="L39" s="13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111</v>
      </c>
      <c r="D45" s="41"/>
      <c r="E45" s="41"/>
      <c r="F45" s="41"/>
      <c r="G45" s="41"/>
      <c r="H45" s="41"/>
      <c r="I45" s="41"/>
      <c r="J45" s="41"/>
      <c r="K45" s="41"/>
      <c r="L45" s="136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2" t="str">
        <f>E7</f>
        <v>Rekonstrukce interiéru společných prostor historické budovy</v>
      </c>
      <c r="F48" s="33"/>
      <c r="G48" s="33"/>
      <c r="H48" s="33"/>
      <c r="I48" s="41"/>
      <c r="J48" s="41"/>
      <c r="K48" s="41"/>
      <c r="L48" s="13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107</v>
      </c>
      <c r="D49" s="41"/>
      <c r="E49" s="41"/>
      <c r="F49" s="41"/>
      <c r="G49" s="41"/>
      <c r="H49" s="41"/>
      <c r="I49" s="41"/>
      <c r="J49" s="41"/>
      <c r="K49" s="41"/>
      <c r="L49" s="13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242104 - SO 04 1NP pravá část</v>
      </c>
      <c r="F50" s="41"/>
      <c r="G50" s="41"/>
      <c r="H50" s="41"/>
      <c r="I50" s="41"/>
      <c r="J50" s="41"/>
      <c r="K50" s="41"/>
      <c r="L50" s="13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6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Žamberk</v>
      </c>
      <c r="G52" s="41"/>
      <c r="H52" s="41"/>
      <c r="I52" s="33" t="s">
        <v>23</v>
      </c>
      <c r="J52" s="73" t="str">
        <f>IF(J12="","",J12)</f>
        <v>30. 12. 2024</v>
      </c>
      <c r="K52" s="41"/>
      <c r="L52" s="13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Gymnázium Žamberk</v>
      </c>
      <c r="G54" s="41"/>
      <c r="H54" s="41"/>
      <c r="I54" s="33" t="s">
        <v>31</v>
      </c>
      <c r="J54" s="37" t="str">
        <f>E21</f>
        <v>Stapring, s.r.o.</v>
      </c>
      <c r="K54" s="41"/>
      <c r="L54" s="13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29</v>
      </c>
      <c r="D55" s="41"/>
      <c r="E55" s="41"/>
      <c r="F55" s="28" t="str">
        <f>IF(E18="","",E18)</f>
        <v>Vyplň údaj</v>
      </c>
      <c r="G55" s="41"/>
      <c r="H55" s="41"/>
      <c r="I55" s="33" t="s">
        <v>34</v>
      </c>
      <c r="J55" s="37" t="str">
        <f>E24</f>
        <v>Stapring, s.r.o.</v>
      </c>
      <c r="K55" s="41"/>
      <c r="L55" s="13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3" t="s">
        <v>112</v>
      </c>
      <c r="D57" s="164"/>
      <c r="E57" s="164"/>
      <c r="F57" s="164"/>
      <c r="G57" s="164"/>
      <c r="H57" s="164"/>
      <c r="I57" s="164"/>
      <c r="J57" s="165" t="s">
        <v>113</v>
      </c>
      <c r="K57" s="164"/>
      <c r="L57" s="13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6" t="s">
        <v>69</v>
      </c>
      <c r="D59" s="41"/>
      <c r="E59" s="41"/>
      <c r="F59" s="41"/>
      <c r="G59" s="41"/>
      <c r="H59" s="41"/>
      <c r="I59" s="41"/>
      <c r="J59" s="103">
        <f>J99</f>
        <v>0</v>
      </c>
      <c r="K59" s="41"/>
      <c r="L59" s="13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114</v>
      </c>
    </row>
    <row r="60" s="9" customFormat="1" ht="24.96" customHeight="1">
      <c r="A60" s="9"/>
      <c r="B60" s="167"/>
      <c r="C60" s="168"/>
      <c r="D60" s="169" t="s">
        <v>115</v>
      </c>
      <c r="E60" s="170"/>
      <c r="F60" s="170"/>
      <c r="G60" s="170"/>
      <c r="H60" s="170"/>
      <c r="I60" s="170"/>
      <c r="J60" s="171">
        <f>J100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118</v>
      </c>
      <c r="E61" s="176"/>
      <c r="F61" s="176"/>
      <c r="G61" s="176"/>
      <c r="H61" s="176"/>
      <c r="I61" s="176"/>
      <c r="J61" s="177">
        <f>J101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4.88" customHeight="1">
      <c r="A62" s="10"/>
      <c r="B62" s="173"/>
      <c r="C62" s="174"/>
      <c r="D62" s="175" t="s">
        <v>119</v>
      </c>
      <c r="E62" s="176"/>
      <c r="F62" s="176"/>
      <c r="G62" s="176"/>
      <c r="H62" s="176"/>
      <c r="I62" s="176"/>
      <c r="J62" s="177">
        <f>J102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4.88" customHeight="1">
      <c r="A63" s="10"/>
      <c r="B63" s="173"/>
      <c r="C63" s="174"/>
      <c r="D63" s="175" t="s">
        <v>120</v>
      </c>
      <c r="E63" s="176"/>
      <c r="F63" s="176"/>
      <c r="G63" s="176"/>
      <c r="H63" s="176"/>
      <c r="I63" s="176"/>
      <c r="J63" s="177">
        <f>J123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121</v>
      </c>
      <c r="E64" s="176"/>
      <c r="F64" s="176"/>
      <c r="G64" s="176"/>
      <c r="H64" s="176"/>
      <c r="I64" s="176"/>
      <c r="J64" s="177">
        <f>J135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4.88" customHeight="1">
      <c r="A65" s="10"/>
      <c r="B65" s="173"/>
      <c r="C65" s="174"/>
      <c r="D65" s="175" t="s">
        <v>122</v>
      </c>
      <c r="E65" s="176"/>
      <c r="F65" s="176"/>
      <c r="G65" s="176"/>
      <c r="H65" s="176"/>
      <c r="I65" s="176"/>
      <c r="J65" s="177">
        <f>J136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73"/>
      <c r="C66" s="174"/>
      <c r="D66" s="175" t="s">
        <v>123</v>
      </c>
      <c r="E66" s="176"/>
      <c r="F66" s="176"/>
      <c r="G66" s="176"/>
      <c r="H66" s="176"/>
      <c r="I66" s="176"/>
      <c r="J66" s="177">
        <f>J141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4.88" customHeight="1">
      <c r="A67" s="10"/>
      <c r="B67" s="173"/>
      <c r="C67" s="174"/>
      <c r="D67" s="175" t="s">
        <v>124</v>
      </c>
      <c r="E67" s="176"/>
      <c r="F67" s="176"/>
      <c r="G67" s="176"/>
      <c r="H67" s="176"/>
      <c r="I67" s="176"/>
      <c r="J67" s="177">
        <f>J146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3"/>
      <c r="C68" s="174"/>
      <c r="D68" s="175" t="s">
        <v>125</v>
      </c>
      <c r="E68" s="176"/>
      <c r="F68" s="176"/>
      <c r="G68" s="176"/>
      <c r="H68" s="176"/>
      <c r="I68" s="176"/>
      <c r="J68" s="177">
        <f>J151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3"/>
      <c r="C69" s="174"/>
      <c r="D69" s="175" t="s">
        <v>126</v>
      </c>
      <c r="E69" s="176"/>
      <c r="F69" s="176"/>
      <c r="G69" s="176"/>
      <c r="H69" s="176"/>
      <c r="I69" s="176"/>
      <c r="J69" s="177">
        <f>J161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67"/>
      <c r="C70" s="168"/>
      <c r="D70" s="169" t="s">
        <v>127</v>
      </c>
      <c r="E70" s="170"/>
      <c r="F70" s="170"/>
      <c r="G70" s="170"/>
      <c r="H70" s="170"/>
      <c r="I70" s="170"/>
      <c r="J70" s="171">
        <f>J164</f>
        <v>0</v>
      </c>
      <c r="K70" s="168"/>
      <c r="L70" s="172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0" customFormat="1" ht="19.92" customHeight="1">
      <c r="A71" s="10"/>
      <c r="B71" s="173"/>
      <c r="C71" s="174"/>
      <c r="D71" s="175" t="s">
        <v>128</v>
      </c>
      <c r="E71" s="176"/>
      <c r="F71" s="176"/>
      <c r="G71" s="176"/>
      <c r="H71" s="176"/>
      <c r="I71" s="176"/>
      <c r="J71" s="177">
        <f>J165</f>
        <v>0</v>
      </c>
      <c r="K71" s="174"/>
      <c r="L71" s="17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3"/>
      <c r="C72" s="174"/>
      <c r="D72" s="175" t="s">
        <v>129</v>
      </c>
      <c r="E72" s="176"/>
      <c r="F72" s="176"/>
      <c r="G72" s="176"/>
      <c r="H72" s="176"/>
      <c r="I72" s="176"/>
      <c r="J72" s="177">
        <f>J180</f>
        <v>0</v>
      </c>
      <c r="K72" s="174"/>
      <c r="L72" s="17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73"/>
      <c r="C73" s="174"/>
      <c r="D73" s="175" t="s">
        <v>130</v>
      </c>
      <c r="E73" s="176"/>
      <c r="F73" s="176"/>
      <c r="G73" s="176"/>
      <c r="H73" s="176"/>
      <c r="I73" s="176"/>
      <c r="J73" s="177">
        <f>J184</f>
        <v>0</v>
      </c>
      <c r="K73" s="174"/>
      <c r="L73" s="17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73"/>
      <c r="C74" s="174"/>
      <c r="D74" s="175" t="s">
        <v>131</v>
      </c>
      <c r="E74" s="176"/>
      <c r="F74" s="176"/>
      <c r="G74" s="176"/>
      <c r="H74" s="176"/>
      <c r="I74" s="176"/>
      <c r="J74" s="177">
        <f>J187</f>
        <v>0</v>
      </c>
      <c r="K74" s="174"/>
      <c r="L74" s="17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3"/>
      <c r="C75" s="174"/>
      <c r="D75" s="175" t="s">
        <v>132</v>
      </c>
      <c r="E75" s="176"/>
      <c r="F75" s="176"/>
      <c r="G75" s="176"/>
      <c r="H75" s="176"/>
      <c r="I75" s="176"/>
      <c r="J75" s="177">
        <f>J192</f>
        <v>0</v>
      </c>
      <c r="K75" s="174"/>
      <c r="L75" s="17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73"/>
      <c r="C76" s="174"/>
      <c r="D76" s="175" t="s">
        <v>133</v>
      </c>
      <c r="E76" s="176"/>
      <c r="F76" s="176"/>
      <c r="G76" s="176"/>
      <c r="H76" s="176"/>
      <c r="I76" s="176"/>
      <c r="J76" s="177">
        <f>J212</f>
        <v>0</v>
      </c>
      <c r="K76" s="174"/>
      <c r="L76" s="17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73"/>
      <c r="C77" s="174"/>
      <c r="D77" s="175" t="s">
        <v>134</v>
      </c>
      <c r="E77" s="176"/>
      <c r="F77" s="176"/>
      <c r="G77" s="176"/>
      <c r="H77" s="176"/>
      <c r="I77" s="176"/>
      <c r="J77" s="177">
        <f>J242</f>
        <v>0</v>
      </c>
      <c r="K77" s="174"/>
      <c r="L77" s="17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73"/>
      <c r="C78" s="174"/>
      <c r="D78" s="175" t="s">
        <v>135</v>
      </c>
      <c r="E78" s="176"/>
      <c r="F78" s="176"/>
      <c r="G78" s="176"/>
      <c r="H78" s="176"/>
      <c r="I78" s="176"/>
      <c r="J78" s="177">
        <f>J265</f>
        <v>0</v>
      </c>
      <c r="K78" s="174"/>
      <c r="L78" s="178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9" customFormat="1" ht="24.96" customHeight="1">
      <c r="A79" s="9"/>
      <c r="B79" s="167"/>
      <c r="C79" s="168"/>
      <c r="D79" s="169" t="s">
        <v>136</v>
      </c>
      <c r="E79" s="170"/>
      <c r="F79" s="170"/>
      <c r="G79" s="170"/>
      <c r="H79" s="170"/>
      <c r="I79" s="170"/>
      <c r="J79" s="171">
        <f>J298</f>
        <v>0</v>
      </c>
      <c r="K79" s="168"/>
      <c r="L79" s="172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</row>
    <row r="80" s="2" customFormat="1" ht="21.84" customHeight="1">
      <c r="A80" s="39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13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6.96" customHeight="1">
      <c r="A81" s="39"/>
      <c r="B81" s="60"/>
      <c r="C81" s="61"/>
      <c r="D81" s="61"/>
      <c r="E81" s="61"/>
      <c r="F81" s="61"/>
      <c r="G81" s="61"/>
      <c r="H81" s="61"/>
      <c r="I81" s="61"/>
      <c r="J81" s="61"/>
      <c r="K81" s="61"/>
      <c r="L81" s="13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5" s="2" customFormat="1" ht="6.96" customHeight="1">
      <c r="A85" s="39"/>
      <c r="B85" s="62"/>
      <c r="C85" s="63"/>
      <c r="D85" s="63"/>
      <c r="E85" s="63"/>
      <c r="F85" s="63"/>
      <c r="G85" s="63"/>
      <c r="H85" s="63"/>
      <c r="I85" s="63"/>
      <c r="J85" s="63"/>
      <c r="K85" s="63"/>
      <c r="L85" s="13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24.96" customHeight="1">
      <c r="A86" s="39"/>
      <c r="B86" s="40"/>
      <c r="C86" s="24" t="s">
        <v>137</v>
      </c>
      <c r="D86" s="41"/>
      <c r="E86" s="41"/>
      <c r="F86" s="41"/>
      <c r="G86" s="41"/>
      <c r="H86" s="41"/>
      <c r="I86" s="41"/>
      <c r="J86" s="41"/>
      <c r="K86" s="41"/>
      <c r="L86" s="13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3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16</v>
      </c>
      <c r="D88" s="41"/>
      <c r="E88" s="41"/>
      <c r="F88" s="41"/>
      <c r="G88" s="41"/>
      <c r="H88" s="41"/>
      <c r="I88" s="41"/>
      <c r="J88" s="41"/>
      <c r="K88" s="41"/>
      <c r="L88" s="13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162" t="str">
        <f>E7</f>
        <v>Rekonstrukce interiéru společných prostor historické budovy</v>
      </c>
      <c r="F89" s="33"/>
      <c r="G89" s="33"/>
      <c r="H89" s="33"/>
      <c r="I89" s="41"/>
      <c r="J89" s="41"/>
      <c r="K89" s="41"/>
      <c r="L89" s="13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107</v>
      </c>
      <c r="D90" s="41"/>
      <c r="E90" s="41"/>
      <c r="F90" s="41"/>
      <c r="G90" s="41"/>
      <c r="H90" s="41"/>
      <c r="I90" s="41"/>
      <c r="J90" s="41"/>
      <c r="K90" s="41"/>
      <c r="L90" s="13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0" t="str">
        <f>E9</f>
        <v>242104 - SO 04 1NP pravá část</v>
      </c>
      <c r="F91" s="41"/>
      <c r="G91" s="41"/>
      <c r="H91" s="41"/>
      <c r="I91" s="41"/>
      <c r="J91" s="41"/>
      <c r="K91" s="41"/>
      <c r="L91" s="13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13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21</v>
      </c>
      <c r="D93" s="41"/>
      <c r="E93" s="41"/>
      <c r="F93" s="28" t="str">
        <f>F12</f>
        <v>Žamberk</v>
      </c>
      <c r="G93" s="41"/>
      <c r="H93" s="41"/>
      <c r="I93" s="33" t="s">
        <v>23</v>
      </c>
      <c r="J93" s="73" t="str">
        <f>IF(J12="","",J12)</f>
        <v>30. 12. 2024</v>
      </c>
      <c r="K93" s="41"/>
      <c r="L93" s="13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13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25</v>
      </c>
      <c r="D95" s="41"/>
      <c r="E95" s="41"/>
      <c r="F95" s="28" t="str">
        <f>E15</f>
        <v>Gymnázium Žamberk</v>
      </c>
      <c r="G95" s="41"/>
      <c r="H95" s="41"/>
      <c r="I95" s="33" t="s">
        <v>31</v>
      </c>
      <c r="J95" s="37" t="str">
        <f>E21</f>
        <v>Stapring, s.r.o.</v>
      </c>
      <c r="K95" s="41"/>
      <c r="L95" s="13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29</v>
      </c>
      <c r="D96" s="41"/>
      <c r="E96" s="41"/>
      <c r="F96" s="28" t="str">
        <f>IF(E18="","",E18)</f>
        <v>Vyplň údaj</v>
      </c>
      <c r="G96" s="41"/>
      <c r="H96" s="41"/>
      <c r="I96" s="33" t="s">
        <v>34</v>
      </c>
      <c r="J96" s="37" t="str">
        <f>E24</f>
        <v>Stapring, s.r.o.</v>
      </c>
      <c r="K96" s="41"/>
      <c r="L96" s="13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3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11" customFormat="1" ht="29.28" customHeight="1">
      <c r="A98" s="179"/>
      <c r="B98" s="180"/>
      <c r="C98" s="181" t="s">
        <v>138</v>
      </c>
      <c r="D98" s="182" t="s">
        <v>56</v>
      </c>
      <c r="E98" s="182" t="s">
        <v>52</v>
      </c>
      <c r="F98" s="182" t="s">
        <v>53</v>
      </c>
      <c r="G98" s="182" t="s">
        <v>139</v>
      </c>
      <c r="H98" s="182" t="s">
        <v>140</v>
      </c>
      <c r="I98" s="182" t="s">
        <v>141</v>
      </c>
      <c r="J98" s="182" t="s">
        <v>113</v>
      </c>
      <c r="K98" s="183" t="s">
        <v>142</v>
      </c>
      <c r="L98" s="184"/>
      <c r="M98" s="93" t="s">
        <v>19</v>
      </c>
      <c r="N98" s="94" t="s">
        <v>41</v>
      </c>
      <c r="O98" s="94" t="s">
        <v>143</v>
      </c>
      <c r="P98" s="94" t="s">
        <v>144</v>
      </c>
      <c r="Q98" s="94" t="s">
        <v>145</v>
      </c>
      <c r="R98" s="94" t="s">
        <v>146</v>
      </c>
      <c r="S98" s="94" t="s">
        <v>147</v>
      </c>
      <c r="T98" s="95" t="s">
        <v>148</v>
      </c>
      <c r="U98" s="179"/>
      <c r="V98" s="179"/>
      <c r="W98" s="179"/>
      <c r="X98" s="179"/>
      <c r="Y98" s="179"/>
      <c r="Z98" s="179"/>
      <c r="AA98" s="179"/>
      <c r="AB98" s="179"/>
      <c r="AC98" s="179"/>
      <c r="AD98" s="179"/>
      <c r="AE98" s="179"/>
    </row>
    <row r="99" s="2" customFormat="1" ht="22.8" customHeight="1">
      <c r="A99" s="39"/>
      <c r="B99" s="40"/>
      <c r="C99" s="100" t="s">
        <v>149</v>
      </c>
      <c r="D99" s="41"/>
      <c r="E99" s="41"/>
      <c r="F99" s="41"/>
      <c r="G99" s="41"/>
      <c r="H99" s="41"/>
      <c r="I99" s="41"/>
      <c r="J99" s="185">
        <f>BK99</f>
        <v>0</v>
      </c>
      <c r="K99" s="41"/>
      <c r="L99" s="45"/>
      <c r="M99" s="96"/>
      <c r="N99" s="186"/>
      <c r="O99" s="97"/>
      <c r="P99" s="187">
        <f>P100+P164+P298</f>
        <v>0</v>
      </c>
      <c r="Q99" s="97"/>
      <c r="R99" s="187">
        <f>R100+R164+R298</f>
        <v>8.34835949</v>
      </c>
      <c r="S99" s="97"/>
      <c r="T99" s="188">
        <f>T100+T164+T298</f>
        <v>8.0836938400000005</v>
      </c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T99" s="18" t="s">
        <v>70</v>
      </c>
      <c r="AU99" s="18" t="s">
        <v>114</v>
      </c>
      <c r="BK99" s="189">
        <f>BK100+BK164+BK298</f>
        <v>0</v>
      </c>
    </row>
    <row r="100" s="12" customFormat="1" ht="25.92" customHeight="1">
      <c r="A100" s="12"/>
      <c r="B100" s="190"/>
      <c r="C100" s="191"/>
      <c r="D100" s="192" t="s">
        <v>70</v>
      </c>
      <c r="E100" s="193" t="s">
        <v>150</v>
      </c>
      <c r="F100" s="193" t="s">
        <v>151</v>
      </c>
      <c r="G100" s="191"/>
      <c r="H100" s="191"/>
      <c r="I100" s="194"/>
      <c r="J100" s="195">
        <f>BK100</f>
        <v>0</v>
      </c>
      <c r="K100" s="191"/>
      <c r="L100" s="196"/>
      <c r="M100" s="197"/>
      <c r="N100" s="198"/>
      <c r="O100" s="198"/>
      <c r="P100" s="199">
        <f>P101+P135+P151+P161</f>
        <v>0</v>
      </c>
      <c r="Q100" s="198"/>
      <c r="R100" s="199">
        <f>R101+R135+R151+R161</f>
        <v>7.4740559499999994</v>
      </c>
      <c r="S100" s="198"/>
      <c r="T100" s="200">
        <f>T101+T135+T151+T161</f>
        <v>8.0739999999999998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01" t="s">
        <v>79</v>
      </c>
      <c r="AT100" s="202" t="s">
        <v>70</v>
      </c>
      <c r="AU100" s="202" t="s">
        <v>71</v>
      </c>
      <c r="AY100" s="201" t="s">
        <v>152</v>
      </c>
      <c r="BK100" s="203">
        <f>BK101+BK135+BK151+BK161</f>
        <v>0</v>
      </c>
    </row>
    <row r="101" s="12" customFormat="1" ht="22.8" customHeight="1">
      <c r="A101" s="12"/>
      <c r="B101" s="190"/>
      <c r="C101" s="191"/>
      <c r="D101" s="192" t="s">
        <v>70</v>
      </c>
      <c r="E101" s="204" t="s">
        <v>167</v>
      </c>
      <c r="F101" s="204" t="s">
        <v>168</v>
      </c>
      <c r="G101" s="191"/>
      <c r="H101" s="191"/>
      <c r="I101" s="194"/>
      <c r="J101" s="205">
        <f>BK101</f>
        <v>0</v>
      </c>
      <c r="K101" s="191"/>
      <c r="L101" s="196"/>
      <c r="M101" s="197"/>
      <c r="N101" s="198"/>
      <c r="O101" s="198"/>
      <c r="P101" s="199">
        <f>P102+P123</f>
        <v>0</v>
      </c>
      <c r="Q101" s="198"/>
      <c r="R101" s="199">
        <f>R102+R123</f>
        <v>7.4648809499999995</v>
      </c>
      <c r="S101" s="198"/>
      <c r="T101" s="200">
        <f>T102+T123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01" t="s">
        <v>79</v>
      </c>
      <c r="AT101" s="202" t="s">
        <v>70</v>
      </c>
      <c r="AU101" s="202" t="s">
        <v>79</v>
      </c>
      <c r="AY101" s="201" t="s">
        <v>152</v>
      </c>
      <c r="BK101" s="203">
        <f>BK102+BK123</f>
        <v>0</v>
      </c>
    </row>
    <row r="102" s="12" customFormat="1" ht="20.88" customHeight="1">
      <c r="A102" s="12"/>
      <c r="B102" s="190"/>
      <c r="C102" s="191"/>
      <c r="D102" s="192" t="s">
        <v>70</v>
      </c>
      <c r="E102" s="204" t="s">
        <v>169</v>
      </c>
      <c r="F102" s="204" t="s">
        <v>170</v>
      </c>
      <c r="G102" s="191"/>
      <c r="H102" s="191"/>
      <c r="I102" s="194"/>
      <c r="J102" s="205">
        <f>BK102</f>
        <v>0</v>
      </c>
      <c r="K102" s="191"/>
      <c r="L102" s="196"/>
      <c r="M102" s="197"/>
      <c r="N102" s="198"/>
      <c r="O102" s="198"/>
      <c r="P102" s="199">
        <f>SUM(P103:P122)</f>
        <v>0</v>
      </c>
      <c r="Q102" s="198"/>
      <c r="R102" s="199">
        <f>SUM(R103:R122)</f>
        <v>1.729546</v>
      </c>
      <c r="S102" s="198"/>
      <c r="T102" s="200">
        <f>SUM(T103:T122)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01" t="s">
        <v>79</v>
      </c>
      <c r="AT102" s="202" t="s">
        <v>70</v>
      </c>
      <c r="AU102" s="202" t="s">
        <v>81</v>
      </c>
      <c r="AY102" s="201" t="s">
        <v>152</v>
      </c>
      <c r="BK102" s="203">
        <f>SUM(BK103:BK122)</f>
        <v>0</v>
      </c>
    </row>
    <row r="103" s="2" customFormat="1" ht="24.15" customHeight="1">
      <c r="A103" s="39"/>
      <c r="B103" s="40"/>
      <c r="C103" s="206" t="s">
        <v>79</v>
      </c>
      <c r="D103" s="206" t="s">
        <v>157</v>
      </c>
      <c r="E103" s="207" t="s">
        <v>177</v>
      </c>
      <c r="F103" s="208" t="s">
        <v>178</v>
      </c>
      <c r="G103" s="209" t="s">
        <v>160</v>
      </c>
      <c r="H103" s="210">
        <v>36.700000000000003</v>
      </c>
      <c r="I103" s="211"/>
      <c r="J103" s="212">
        <f>ROUND(I103*H103,2)</f>
        <v>0</v>
      </c>
      <c r="K103" s="208" t="s">
        <v>173</v>
      </c>
      <c r="L103" s="45"/>
      <c r="M103" s="213" t="s">
        <v>19</v>
      </c>
      <c r="N103" s="214" t="s">
        <v>42</v>
      </c>
      <c r="O103" s="85"/>
      <c r="P103" s="215">
        <f>O103*H103</f>
        <v>0</v>
      </c>
      <c r="Q103" s="215">
        <v>0.016899999999999998</v>
      </c>
      <c r="R103" s="215">
        <f>Q103*H103</f>
        <v>0.62022999999999995</v>
      </c>
      <c r="S103" s="215">
        <v>0</v>
      </c>
      <c r="T103" s="216">
        <f>S103*H103</f>
        <v>0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R103" s="217" t="s">
        <v>161</v>
      </c>
      <c r="AT103" s="217" t="s">
        <v>157</v>
      </c>
      <c r="AU103" s="217" t="s">
        <v>153</v>
      </c>
      <c r="AY103" s="18" t="s">
        <v>152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8" t="s">
        <v>79</v>
      </c>
      <c r="BK103" s="218">
        <f>ROUND(I103*H103,2)</f>
        <v>0</v>
      </c>
      <c r="BL103" s="18" t="s">
        <v>161</v>
      </c>
      <c r="BM103" s="217" t="s">
        <v>608</v>
      </c>
    </row>
    <row r="104" s="2" customFormat="1">
      <c r="A104" s="39"/>
      <c r="B104" s="40"/>
      <c r="C104" s="41"/>
      <c r="D104" s="242" t="s">
        <v>175</v>
      </c>
      <c r="E104" s="41"/>
      <c r="F104" s="243" t="s">
        <v>180</v>
      </c>
      <c r="G104" s="41"/>
      <c r="H104" s="41"/>
      <c r="I104" s="244"/>
      <c r="J104" s="41"/>
      <c r="K104" s="41"/>
      <c r="L104" s="45"/>
      <c r="M104" s="245"/>
      <c r="N104" s="246"/>
      <c r="O104" s="85"/>
      <c r="P104" s="85"/>
      <c r="Q104" s="85"/>
      <c r="R104" s="85"/>
      <c r="S104" s="85"/>
      <c r="T104" s="86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175</v>
      </c>
      <c r="AU104" s="18" t="s">
        <v>153</v>
      </c>
    </row>
    <row r="105" s="13" customFormat="1">
      <c r="A105" s="13"/>
      <c r="B105" s="219"/>
      <c r="C105" s="220"/>
      <c r="D105" s="221" t="s">
        <v>163</v>
      </c>
      <c r="E105" s="222" t="s">
        <v>19</v>
      </c>
      <c r="F105" s="223" t="s">
        <v>101</v>
      </c>
      <c r="G105" s="220"/>
      <c r="H105" s="224">
        <v>36.700000000000003</v>
      </c>
      <c r="I105" s="225"/>
      <c r="J105" s="220"/>
      <c r="K105" s="220"/>
      <c r="L105" s="226"/>
      <c r="M105" s="227"/>
      <c r="N105" s="228"/>
      <c r="O105" s="228"/>
      <c r="P105" s="228"/>
      <c r="Q105" s="228"/>
      <c r="R105" s="228"/>
      <c r="S105" s="228"/>
      <c r="T105" s="229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0" t="s">
        <v>163</v>
      </c>
      <c r="AU105" s="230" t="s">
        <v>153</v>
      </c>
      <c r="AV105" s="13" t="s">
        <v>81</v>
      </c>
      <c r="AW105" s="13" t="s">
        <v>33</v>
      </c>
      <c r="AX105" s="13" t="s">
        <v>71</v>
      </c>
      <c r="AY105" s="230" t="s">
        <v>152</v>
      </c>
    </row>
    <row r="106" s="14" customFormat="1">
      <c r="A106" s="14"/>
      <c r="B106" s="231"/>
      <c r="C106" s="232"/>
      <c r="D106" s="221" t="s">
        <v>163</v>
      </c>
      <c r="E106" s="233" t="s">
        <v>19</v>
      </c>
      <c r="F106" s="234" t="s">
        <v>166</v>
      </c>
      <c r="G106" s="232"/>
      <c r="H106" s="235">
        <v>36.700000000000003</v>
      </c>
      <c r="I106" s="236"/>
      <c r="J106" s="232"/>
      <c r="K106" s="232"/>
      <c r="L106" s="237"/>
      <c r="M106" s="238"/>
      <c r="N106" s="239"/>
      <c r="O106" s="239"/>
      <c r="P106" s="239"/>
      <c r="Q106" s="239"/>
      <c r="R106" s="239"/>
      <c r="S106" s="239"/>
      <c r="T106" s="240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41" t="s">
        <v>163</v>
      </c>
      <c r="AU106" s="241" t="s">
        <v>153</v>
      </c>
      <c r="AV106" s="14" t="s">
        <v>161</v>
      </c>
      <c r="AW106" s="14" t="s">
        <v>33</v>
      </c>
      <c r="AX106" s="14" t="s">
        <v>79</v>
      </c>
      <c r="AY106" s="241" t="s">
        <v>152</v>
      </c>
    </row>
    <row r="107" s="2" customFormat="1" ht="24.15" customHeight="1">
      <c r="A107" s="39"/>
      <c r="B107" s="40"/>
      <c r="C107" s="206" t="s">
        <v>81</v>
      </c>
      <c r="D107" s="206" t="s">
        <v>157</v>
      </c>
      <c r="E107" s="207" t="s">
        <v>181</v>
      </c>
      <c r="F107" s="208" t="s">
        <v>182</v>
      </c>
      <c r="G107" s="209" t="s">
        <v>160</v>
      </c>
      <c r="H107" s="210">
        <v>71.109999999999999</v>
      </c>
      <c r="I107" s="211"/>
      <c r="J107" s="212">
        <f>ROUND(I107*H107,2)</f>
        <v>0</v>
      </c>
      <c r="K107" s="208" t="s">
        <v>173</v>
      </c>
      <c r="L107" s="45"/>
      <c r="M107" s="213" t="s">
        <v>19</v>
      </c>
      <c r="N107" s="214" t="s">
        <v>42</v>
      </c>
      <c r="O107" s="85"/>
      <c r="P107" s="215">
        <f>O107*H107</f>
        <v>0</v>
      </c>
      <c r="Q107" s="215">
        <v>0.015599999999999999</v>
      </c>
      <c r="R107" s="215">
        <f>Q107*H107</f>
        <v>1.109316</v>
      </c>
      <c r="S107" s="215">
        <v>0</v>
      </c>
      <c r="T107" s="216">
        <f>S107*H107</f>
        <v>0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R107" s="217" t="s">
        <v>161</v>
      </c>
      <c r="AT107" s="217" t="s">
        <v>157</v>
      </c>
      <c r="AU107" s="217" t="s">
        <v>153</v>
      </c>
      <c r="AY107" s="18" t="s">
        <v>152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8" t="s">
        <v>79</v>
      </c>
      <c r="BK107" s="218">
        <f>ROUND(I107*H107,2)</f>
        <v>0</v>
      </c>
      <c r="BL107" s="18" t="s">
        <v>161</v>
      </c>
      <c r="BM107" s="217" t="s">
        <v>609</v>
      </c>
    </row>
    <row r="108" s="2" customFormat="1">
      <c r="A108" s="39"/>
      <c r="B108" s="40"/>
      <c r="C108" s="41"/>
      <c r="D108" s="242" t="s">
        <v>175</v>
      </c>
      <c r="E108" s="41"/>
      <c r="F108" s="243" t="s">
        <v>184</v>
      </c>
      <c r="G108" s="41"/>
      <c r="H108" s="41"/>
      <c r="I108" s="244"/>
      <c r="J108" s="41"/>
      <c r="K108" s="41"/>
      <c r="L108" s="45"/>
      <c r="M108" s="245"/>
      <c r="N108" s="246"/>
      <c r="O108" s="85"/>
      <c r="P108" s="85"/>
      <c r="Q108" s="85"/>
      <c r="R108" s="85"/>
      <c r="S108" s="85"/>
      <c r="T108" s="86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18" t="s">
        <v>175</v>
      </c>
      <c r="AU108" s="18" t="s">
        <v>153</v>
      </c>
    </row>
    <row r="109" s="13" customFormat="1">
      <c r="A109" s="13"/>
      <c r="B109" s="219"/>
      <c r="C109" s="220"/>
      <c r="D109" s="221" t="s">
        <v>163</v>
      </c>
      <c r="E109" s="222" t="s">
        <v>19</v>
      </c>
      <c r="F109" s="223" t="s">
        <v>610</v>
      </c>
      <c r="G109" s="220"/>
      <c r="H109" s="224">
        <v>5.7240000000000002</v>
      </c>
      <c r="I109" s="225"/>
      <c r="J109" s="220"/>
      <c r="K109" s="220"/>
      <c r="L109" s="226"/>
      <c r="M109" s="227"/>
      <c r="N109" s="228"/>
      <c r="O109" s="228"/>
      <c r="P109" s="228"/>
      <c r="Q109" s="228"/>
      <c r="R109" s="228"/>
      <c r="S109" s="228"/>
      <c r="T109" s="229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0" t="s">
        <v>163</v>
      </c>
      <c r="AU109" s="230" t="s">
        <v>153</v>
      </c>
      <c r="AV109" s="13" t="s">
        <v>81</v>
      </c>
      <c r="AW109" s="13" t="s">
        <v>33</v>
      </c>
      <c r="AX109" s="13" t="s">
        <v>71</v>
      </c>
      <c r="AY109" s="230" t="s">
        <v>152</v>
      </c>
    </row>
    <row r="110" s="13" customFormat="1">
      <c r="A110" s="13"/>
      <c r="B110" s="219"/>
      <c r="C110" s="220"/>
      <c r="D110" s="221" t="s">
        <v>163</v>
      </c>
      <c r="E110" s="222" t="s">
        <v>19</v>
      </c>
      <c r="F110" s="223" t="s">
        <v>611</v>
      </c>
      <c r="G110" s="220"/>
      <c r="H110" s="224">
        <v>2.2000000000000002</v>
      </c>
      <c r="I110" s="225"/>
      <c r="J110" s="220"/>
      <c r="K110" s="220"/>
      <c r="L110" s="226"/>
      <c r="M110" s="227"/>
      <c r="N110" s="228"/>
      <c r="O110" s="228"/>
      <c r="P110" s="228"/>
      <c r="Q110" s="228"/>
      <c r="R110" s="228"/>
      <c r="S110" s="228"/>
      <c r="T110" s="229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0" t="s">
        <v>163</v>
      </c>
      <c r="AU110" s="230" t="s">
        <v>153</v>
      </c>
      <c r="AV110" s="13" t="s">
        <v>81</v>
      </c>
      <c r="AW110" s="13" t="s">
        <v>33</v>
      </c>
      <c r="AX110" s="13" t="s">
        <v>71</v>
      </c>
      <c r="AY110" s="230" t="s">
        <v>152</v>
      </c>
    </row>
    <row r="111" s="13" customFormat="1">
      <c r="A111" s="13"/>
      <c r="B111" s="219"/>
      <c r="C111" s="220"/>
      <c r="D111" s="221" t="s">
        <v>163</v>
      </c>
      <c r="E111" s="222" t="s">
        <v>19</v>
      </c>
      <c r="F111" s="223" t="s">
        <v>612</v>
      </c>
      <c r="G111" s="220"/>
      <c r="H111" s="224">
        <v>-0.82799999999999996</v>
      </c>
      <c r="I111" s="225"/>
      <c r="J111" s="220"/>
      <c r="K111" s="220"/>
      <c r="L111" s="226"/>
      <c r="M111" s="227"/>
      <c r="N111" s="228"/>
      <c r="O111" s="228"/>
      <c r="P111" s="228"/>
      <c r="Q111" s="228"/>
      <c r="R111" s="228"/>
      <c r="S111" s="228"/>
      <c r="T111" s="229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0" t="s">
        <v>163</v>
      </c>
      <c r="AU111" s="230" t="s">
        <v>153</v>
      </c>
      <c r="AV111" s="13" t="s">
        <v>81</v>
      </c>
      <c r="AW111" s="13" t="s">
        <v>33</v>
      </c>
      <c r="AX111" s="13" t="s">
        <v>71</v>
      </c>
      <c r="AY111" s="230" t="s">
        <v>152</v>
      </c>
    </row>
    <row r="112" s="13" customFormat="1">
      <c r="A112" s="13"/>
      <c r="B112" s="219"/>
      <c r="C112" s="220"/>
      <c r="D112" s="221" t="s">
        <v>163</v>
      </c>
      <c r="E112" s="222" t="s">
        <v>19</v>
      </c>
      <c r="F112" s="223" t="s">
        <v>613</v>
      </c>
      <c r="G112" s="220"/>
      <c r="H112" s="224">
        <v>17.978000000000002</v>
      </c>
      <c r="I112" s="225"/>
      <c r="J112" s="220"/>
      <c r="K112" s="220"/>
      <c r="L112" s="226"/>
      <c r="M112" s="227"/>
      <c r="N112" s="228"/>
      <c r="O112" s="228"/>
      <c r="P112" s="228"/>
      <c r="Q112" s="228"/>
      <c r="R112" s="228"/>
      <c r="S112" s="228"/>
      <c r="T112" s="229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0" t="s">
        <v>163</v>
      </c>
      <c r="AU112" s="230" t="s">
        <v>153</v>
      </c>
      <c r="AV112" s="13" t="s">
        <v>81</v>
      </c>
      <c r="AW112" s="13" t="s">
        <v>33</v>
      </c>
      <c r="AX112" s="13" t="s">
        <v>71</v>
      </c>
      <c r="AY112" s="230" t="s">
        <v>152</v>
      </c>
    </row>
    <row r="113" s="13" customFormat="1">
      <c r="A113" s="13"/>
      <c r="B113" s="219"/>
      <c r="C113" s="220"/>
      <c r="D113" s="221" t="s">
        <v>163</v>
      </c>
      <c r="E113" s="222" t="s">
        <v>19</v>
      </c>
      <c r="F113" s="223" t="s">
        <v>614</v>
      </c>
      <c r="G113" s="220"/>
      <c r="H113" s="224">
        <v>-1.488</v>
      </c>
      <c r="I113" s="225"/>
      <c r="J113" s="220"/>
      <c r="K113" s="220"/>
      <c r="L113" s="226"/>
      <c r="M113" s="227"/>
      <c r="N113" s="228"/>
      <c r="O113" s="228"/>
      <c r="P113" s="228"/>
      <c r="Q113" s="228"/>
      <c r="R113" s="228"/>
      <c r="S113" s="228"/>
      <c r="T113" s="229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0" t="s">
        <v>163</v>
      </c>
      <c r="AU113" s="230" t="s">
        <v>153</v>
      </c>
      <c r="AV113" s="13" t="s">
        <v>81</v>
      </c>
      <c r="AW113" s="13" t="s">
        <v>33</v>
      </c>
      <c r="AX113" s="13" t="s">
        <v>71</v>
      </c>
      <c r="AY113" s="230" t="s">
        <v>152</v>
      </c>
    </row>
    <row r="114" s="13" customFormat="1">
      <c r="A114" s="13"/>
      <c r="B114" s="219"/>
      <c r="C114" s="220"/>
      <c r="D114" s="221" t="s">
        <v>163</v>
      </c>
      <c r="E114" s="222" t="s">
        <v>19</v>
      </c>
      <c r="F114" s="223" t="s">
        <v>615</v>
      </c>
      <c r="G114" s="220"/>
      <c r="H114" s="224">
        <v>9.1799999999999997</v>
      </c>
      <c r="I114" s="225"/>
      <c r="J114" s="220"/>
      <c r="K114" s="220"/>
      <c r="L114" s="226"/>
      <c r="M114" s="227"/>
      <c r="N114" s="228"/>
      <c r="O114" s="228"/>
      <c r="P114" s="228"/>
      <c r="Q114" s="228"/>
      <c r="R114" s="228"/>
      <c r="S114" s="228"/>
      <c r="T114" s="229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0" t="s">
        <v>163</v>
      </c>
      <c r="AU114" s="230" t="s">
        <v>153</v>
      </c>
      <c r="AV114" s="13" t="s">
        <v>81</v>
      </c>
      <c r="AW114" s="13" t="s">
        <v>33</v>
      </c>
      <c r="AX114" s="13" t="s">
        <v>71</v>
      </c>
      <c r="AY114" s="230" t="s">
        <v>152</v>
      </c>
    </row>
    <row r="115" s="13" customFormat="1">
      <c r="A115" s="13"/>
      <c r="B115" s="219"/>
      <c r="C115" s="220"/>
      <c r="D115" s="221" t="s">
        <v>163</v>
      </c>
      <c r="E115" s="222" t="s">
        <v>19</v>
      </c>
      <c r="F115" s="223" t="s">
        <v>192</v>
      </c>
      <c r="G115" s="220"/>
      <c r="H115" s="224">
        <v>-3.2559999999999998</v>
      </c>
      <c r="I115" s="225"/>
      <c r="J115" s="220"/>
      <c r="K115" s="220"/>
      <c r="L115" s="226"/>
      <c r="M115" s="227"/>
      <c r="N115" s="228"/>
      <c r="O115" s="228"/>
      <c r="P115" s="228"/>
      <c r="Q115" s="228"/>
      <c r="R115" s="228"/>
      <c r="S115" s="228"/>
      <c r="T115" s="229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0" t="s">
        <v>163</v>
      </c>
      <c r="AU115" s="230" t="s">
        <v>153</v>
      </c>
      <c r="AV115" s="13" t="s">
        <v>81</v>
      </c>
      <c r="AW115" s="13" t="s">
        <v>33</v>
      </c>
      <c r="AX115" s="13" t="s">
        <v>71</v>
      </c>
      <c r="AY115" s="230" t="s">
        <v>152</v>
      </c>
    </row>
    <row r="116" s="13" customFormat="1">
      <c r="A116" s="13"/>
      <c r="B116" s="219"/>
      <c r="C116" s="220"/>
      <c r="D116" s="221" t="s">
        <v>163</v>
      </c>
      <c r="E116" s="222" t="s">
        <v>19</v>
      </c>
      <c r="F116" s="223" t="s">
        <v>613</v>
      </c>
      <c r="G116" s="220"/>
      <c r="H116" s="224">
        <v>17.978000000000002</v>
      </c>
      <c r="I116" s="225"/>
      <c r="J116" s="220"/>
      <c r="K116" s="220"/>
      <c r="L116" s="226"/>
      <c r="M116" s="227"/>
      <c r="N116" s="228"/>
      <c r="O116" s="228"/>
      <c r="P116" s="228"/>
      <c r="Q116" s="228"/>
      <c r="R116" s="228"/>
      <c r="S116" s="228"/>
      <c r="T116" s="229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0" t="s">
        <v>163</v>
      </c>
      <c r="AU116" s="230" t="s">
        <v>153</v>
      </c>
      <c r="AV116" s="13" t="s">
        <v>81</v>
      </c>
      <c r="AW116" s="13" t="s">
        <v>33</v>
      </c>
      <c r="AX116" s="13" t="s">
        <v>71</v>
      </c>
      <c r="AY116" s="230" t="s">
        <v>152</v>
      </c>
    </row>
    <row r="117" s="13" customFormat="1">
      <c r="A117" s="13"/>
      <c r="B117" s="219"/>
      <c r="C117" s="220"/>
      <c r="D117" s="221" t="s">
        <v>163</v>
      </c>
      <c r="E117" s="222" t="s">
        <v>19</v>
      </c>
      <c r="F117" s="223" t="s">
        <v>616</v>
      </c>
      <c r="G117" s="220"/>
      <c r="H117" s="224">
        <v>-0.84999999999999998</v>
      </c>
      <c r="I117" s="225"/>
      <c r="J117" s="220"/>
      <c r="K117" s="220"/>
      <c r="L117" s="226"/>
      <c r="M117" s="227"/>
      <c r="N117" s="228"/>
      <c r="O117" s="228"/>
      <c r="P117" s="228"/>
      <c r="Q117" s="228"/>
      <c r="R117" s="228"/>
      <c r="S117" s="228"/>
      <c r="T117" s="229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0" t="s">
        <v>163</v>
      </c>
      <c r="AU117" s="230" t="s">
        <v>153</v>
      </c>
      <c r="AV117" s="13" t="s">
        <v>81</v>
      </c>
      <c r="AW117" s="13" t="s">
        <v>33</v>
      </c>
      <c r="AX117" s="13" t="s">
        <v>71</v>
      </c>
      <c r="AY117" s="230" t="s">
        <v>152</v>
      </c>
    </row>
    <row r="118" s="13" customFormat="1">
      <c r="A118" s="13"/>
      <c r="B118" s="219"/>
      <c r="C118" s="220"/>
      <c r="D118" s="221" t="s">
        <v>163</v>
      </c>
      <c r="E118" s="222" t="s">
        <v>19</v>
      </c>
      <c r="F118" s="223" t="s">
        <v>617</v>
      </c>
      <c r="G118" s="220"/>
      <c r="H118" s="224">
        <v>-2.556</v>
      </c>
      <c r="I118" s="225"/>
      <c r="J118" s="220"/>
      <c r="K118" s="220"/>
      <c r="L118" s="226"/>
      <c r="M118" s="227"/>
      <c r="N118" s="228"/>
      <c r="O118" s="228"/>
      <c r="P118" s="228"/>
      <c r="Q118" s="228"/>
      <c r="R118" s="228"/>
      <c r="S118" s="228"/>
      <c r="T118" s="229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0" t="s">
        <v>163</v>
      </c>
      <c r="AU118" s="230" t="s">
        <v>153</v>
      </c>
      <c r="AV118" s="13" t="s">
        <v>81</v>
      </c>
      <c r="AW118" s="13" t="s">
        <v>33</v>
      </c>
      <c r="AX118" s="13" t="s">
        <v>71</v>
      </c>
      <c r="AY118" s="230" t="s">
        <v>152</v>
      </c>
    </row>
    <row r="119" s="13" customFormat="1">
      <c r="A119" s="13"/>
      <c r="B119" s="219"/>
      <c r="C119" s="220"/>
      <c r="D119" s="221" t="s">
        <v>163</v>
      </c>
      <c r="E119" s="222" t="s">
        <v>19</v>
      </c>
      <c r="F119" s="223" t="s">
        <v>94</v>
      </c>
      <c r="G119" s="220"/>
      <c r="H119" s="224">
        <v>1.8400000000000001</v>
      </c>
      <c r="I119" s="225"/>
      <c r="J119" s="220"/>
      <c r="K119" s="220"/>
      <c r="L119" s="226"/>
      <c r="M119" s="227"/>
      <c r="N119" s="228"/>
      <c r="O119" s="228"/>
      <c r="P119" s="228"/>
      <c r="Q119" s="228"/>
      <c r="R119" s="228"/>
      <c r="S119" s="228"/>
      <c r="T119" s="229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0" t="s">
        <v>163</v>
      </c>
      <c r="AU119" s="230" t="s">
        <v>153</v>
      </c>
      <c r="AV119" s="13" t="s">
        <v>81</v>
      </c>
      <c r="AW119" s="13" t="s">
        <v>33</v>
      </c>
      <c r="AX119" s="13" t="s">
        <v>71</v>
      </c>
      <c r="AY119" s="230" t="s">
        <v>152</v>
      </c>
    </row>
    <row r="120" s="13" customFormat="1">
      <c r="A120" s="13"/>
      <c r="B120" s="219"/>
      <c r="C120" s="220"/>
      <c r="D120" s="221" t="s">
        <v>163</v>
      </c>
      <c r="E120" s="222" t="s">
        <v>19</v>
      </c>
      <c r="F120" s="223" t="s">
        <v>96</v>
      </c>
      <c r="G120" s="220"/>
      <c r="H120" s="224">
        <v>18.440000000000001</v>
      </c>
      <c r="I120" s="225"/>
      <c r="J120" s="220"/>
      <c r="K120" s="220"/>
      <c r="L120" s="226"/>
      <c r="M120" s="227"/>
      <c r="N120" s="228"/>
      <c r="O120" s="228"/>
      <c r="P120" s="228"/>
      <c r="Q120" s="228"/>
      <c r="R120" s="228"/>
      <c r="S120" s="228"/>
      <c r="T120" s="229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0" t="s">
        <v>163</v>
      </c>
      <c r="AU120" s="230" t="s">
        <v>153</v>
      </c>
      <c r="AV120" s="13" t="s">
        <v>81</v>
      </c>
      <c r="AW120" s="13" t="s">
        <v>33</v>
      </c>
      <c r="AX120" s="13" t="s">
        <v>71</v>
      </c>
      <c r="AY120" s="230" t="s">
        <v>152</v>
      </c>
    </row>
    <row r="121" s="13" customFormat="1">
      <c r="A121" s="13"/>
      <c r="B121" s="219"/>
      <c r="C121" s="220"/>
      <c r="D121" s="221" t="s">
        <v>163</v>
      </c>
      <c r="E121" s="222" t="s">
        <v>19</v>
      </c>
      <c r="F121" s="223" t="s">
        <v>618</v>
      </c>
      <c r="G121" s="220"/>
      <c r="H121" s="224">
        <v>6.7480000000000002</v>
      </c>
      <c r="I121" s="225"/>
      <c r="J121" s="220"/>
      <c r="K121" s="220"/>
      <c r="L121" s="226"/>
      <c r="M121" s="227"/>
      <c r="N121" s="228"/>
      <c r="O121" s="228"/>
      <c r="P121" s="228"/>
      <c r="Q121" s="228"/>
      <c r="R121" s="228"/>
      <c r="S121" s="228"/>
      <c r="T121" s="229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0" t="s">
        <v>163</v>
      </c>
      <c r="AU121" s="230" t="s">
        <v>153</v>
      </c>
      <c r="AV121" s="13" t="s">
        <v>81</v>
      </c>
      <c r="AW121" s="13" t="s">
        <v>33</v>
      </c>
      <c r="AX121" s="13" t="s">
        <v>71</v>
      </c>
      <c r="AY121" s="230" t="s">
        <v>152</v>
      </c>
    </row>
    <row r="122" s="14" customFormat="1">
      <c r="A122" s="14"/>
      <c r="B122" s="231"/>
      <c r="C122" s="232"/>
      <c r="D122" s="221" t="s">
        <v>163</v>
      </c>
      <c r="E122" s="233" t="s">
        <v>108</v>
      </c>
      <c r="F122" s="234" t="s">
        <v>166</v>
      </c>
      <c r="G122" s="232"/>
      <c r="H122" s="235">
        <v>71.110000000000014</v>
      </c>
      <c r="I122" s="236"/>
      <c r="J122" s="232"/>
      <c r="K122" s="232"/>
      <c r="L122" s="237"/>
      <c r="M122" s="238"/>
      <c r="N122" s="239"/>
      <c r="O122" s="239"/>
      <c r="P122" s="239"/>
      <c r="Q122" s="239"/>
      <c r="R122" s="239"/>
      <c r="S122" s="239"/>
      <c r="T122" s="240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41" t="s">
        <v>163</v>
      </c>
      <c r="AU122" s="241" t="s">
        <v>153</v>
      </c>
      <c r="AV122" s="14" t="s">
        <v>161</v>
      </c>
      <c r="AW122" s="14" t="s">
        <v>33</v>
      </c>
      <c r="AX122" s="14" t="s">
        <v>79</v>
      </c>
      <c r="AY122" s="241" t="s">
        <v>152</v>
      </c>
    </row>
    <row r="123" s="12" customFormat="1" ht="20.88" customHeight="1">
      <c r="A123" s="12"/>
      <c r="B123" s="190"/>
      <c r="C123" s="191"/>
      <c r="D123" s="192" t="s">
        <v>70</v>
      </c>
      <c r="E123" s="204" t="s">
        <v>194</v>
      </c>
      <c r="F123" s="204" t="s">
        <v>195</v>
      </c>
      <c r="G123" s="191"/>
      <c r="H123" s="191"/>
      <c r="I123" s="194"/>
      <c r="J123" s="205">
        <f>BK123</f>
        <v>0</v>
      </c>
      <c r="K123" s="191"/>
      <c r="L123" s="196"/>
      <c r="M123" s="197"/>
      <c r="N123" s="198"/>
      <c r="O123" s="198"/>
      <c r="P123" s="199">
        <f>SUM(P124:P134)</f>
        <v>0</v>
      </c>
      <c r="Q123" s="198"/>
      <c r="R123" s="199">
        <f>SUM(R124:R134)</f>
        <v>5.7353349499999995</v>
      </c>
      <c r="S123" s="198"/>
      <c r="T123" s="200">
        <f>SUM(T124:T134)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01" t="s">
        <v>79</v>
      </c>
      <c r="AT123" s="202" t="s">
        <v>70</v>
      </c>
      <c r="AU123" s="202" t="s">
        <v>81</v>
      </c>
      <c r="AY123" s="201" t="s">
        <v>152</v>
      </c>
      <c r="BK123" s="203">
        <f>SUM(BK124:BK134)</f>
        <v>0</v>
      </c>
    </row>
    <row r="124" s="2" customFormat="1" ht="21.75" customHeight="1">
      <c r="A124" s="39"/>
      <c r="B124" s="40"/>
      <c r="C124" s="206" t="s">
        <v>153</v>
      </c>
      <c r="D124" s="206" t="s">
        <v>157</v>
      </c>
      <c r="E124" s="207" t="s">
        <v>197</v>
      </c>
      <c r="F124" s="208" t="s">
        <v>198</v>
      </c>
      <c r="G124" s="209" t="s">
        <v>199</v>
      </c>
      <c r="H124" s="210">
        <v>2.202</v>
      </c>
      <c r="I124" s="211"/>
      <c r="J124" s="212">
        <f>ROUND(I124*H124,2)</f>
        <v>0</v>
      </c>
      <c r="K124" s="208" t="s">
        <v>173</v>
      </c>
      <c r="L124" s="45"/>
      <c r="M124" s="213" t="s">
        <v>19</v>
      </c>
      <c r="N124" s="214" t="s">
        <v>42</v>
      </c>
      <c r="O124" s="85"/>
      <c r="P124" s="215">
        <f>O124*H124</f>
        <v>0</v>
      </c>
      <c r="Q124" s="215">
        <v>2.5018699999999998</v>
      </c>
      <c r="R124" s="215">
        <f>Q124*H124</f>
        <v>5.5091177399999998</v>
      </c>
      <c r="S124" s="215">
        <v>0</v>
      </c>
      <c r="T124" s="216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17" t="s">
        <v>161</v>
      </c>
      <c r="AT124" s="217" t="s">
        <v>157</v>
      </c>
      <c r="AU124" s="217" t="s">
        <v>153</v>
      </c>
      <c r="AY124" s="18" t="s">
        <v>152</v>
      </c>
      <c r="BE124" s="218">
        <f>IF(N124="základní",J124,0)</f>
        <v>0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8" t="s">
        <v>79</v>
      </c>
      <c r="BK124" s="218">
        <f>ROUND(I124*H124,2)</f>
        <v>0</v>
      </c>
      <c r="BL124" s="18" t="s">
        <v>161</v>
      </c>
      <c r="BM124" s="217" t="s">
        <v>619</v>
      </c>
    </row>
    <row r="125" s="2" customFormat="1">
      <c r="A125" s="39"/>
      <c r="B125" s="40"/>
      <c r="C125" s="41"/>
      <c r="D125" s="242" t="s">
        <v>175</v>
      </c>
      <c r="E125" s="41"/>
      <c r="F125" s="243" t="s">
        <v>201</v>
      </c>
      <c r="G125" s="41"/>
      <c r="H125" s="41"/>
      <c r="I125" s="244"/>
      <c r="J125" s="41"/>
      <c r="K125" s="41"/>
      <c r="L125" s="45"/>
      <c r="M125" s="245"/>
      <c r="N125" s="246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175</v>
      </c>
      <c r="AU125" s="18" t="s">
        <v>153</v>
      </c>
    </row>
    <row r="126" s="13" customFormat="1">
      <c r="A126" s="13"/>
      <c r="B126" s="219"/>
      <c r="C126" s="220"/>
      <c r="D126" s="221" t="s">
        <v>163</v>
      </c>
      <c r="E126" s="222" t="s">
        <v>19</v>
      </c>
      <c r="F126" s="223" t="s">
        <v>202</v>
      </c>
      <c r="G126" s="220"/>
      <c r="H126" s="224">
        <v>2.202</v>
      </c>
      <c r="I126" s="225"/>
      <c r="J126" s="220"/>
      <c r="K126" s="220"/>
      <c r="L126" s="226"/>
      <c r="M126" s="227"/>
      <c r="N126" s="228"/>
      <c r="O126" s="228"/>
      <c r="P126" s="228"/>
      <c r="Q126" s="228"/>
      <c r="R126" s="228"/>
      <c r="S126" s="228"/>
      <c r="T126" s="229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0" t="s">
        <v>163</v>
      </c>
      <c r="AU126" s="230" t="s">
        <v>153</v>
      </c>
      <c r="AV126" s="13" t="s">
        <v>81</v>
      </c>
      <c r="AW126" s="13" t="s">
        <v>33</v>
      </c>
      <c r="AX126" s="13" t="s">
        <v>71</v>
      </c>
      <c r="AY126" s="230" t="s">
        <v>152</v>
      </c>
    </row>
    <row r="127" s="14" customFormat="1">
      <c r="A127" s="14"/>
      <c r="B127" s="231"/>
      <c r="C127" s="232"/>
      <c r="D127" s="221" t="s">
        <v>163</v>
      </c>
      <c r="E127" s="233" t="s">
        <v>19</v>
      </c>
      <c r="F127" s="234" t="s">
        <v>166</v>
      </c>
      <c r="G127" s="232"/>
      <c r="H127" s="235">
        <v>2.202</v>
      </c>
      <c r="I127" s="236"/>
      <c r="J127" s="232"/>
      <c r="K127" s="232"/>
      <c r="L127" s="237"/>
      <c r="M127" s="238"/>
      <c r="N127" s="239"/>
      <c r="O127" s="239"/>
      <c r="P127" s="239"/>
      <c r="Q127" s="239"/>
      <c r="R127" s="239"/>
      <c r="S127" s="239"/>
      <c r="T127" s="24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1" t="s">
        <v>163</v>
      </c>
      <c r="AU127" s="241" t="s">
        <v>153</v>
      </c>
      <c r="AV127" s="14" t="s">
        <v>161</v>
      </c>
      <c r="AW127" s="14" t="s">
        <v>33</v>
      </c>
      <c r="AX127" s="14" t="s">
        <v>79</v>
      </c>
      <c r="AY127" s="241" t="s">
        <v>152</v>
      </c>
    </row>
    <row r="128" s="2" customFormat="1" ht="16.5" customHeight="1">
      <c r="A128" s="39"/>
      <c r="B128" s="40"/>
      <c r="C128" s="206" t="s">
        <v>161</v>
      </c>
      <c r="D128" s="206" t="s">
        <v>157</v>
      </c>
      <c r="E128" s="207" t="s">
        <v>203</v>
      </c>
      <c r="F128" s="208" t="s">
        <v>204</v>
      </c>
      <c r="G128" s="209" t="s">
        <v>205</v>
      </c>
      <c r="H128" s="210">
        <v>0.072999999999999995</v>
      </c>
      <c r="I128" s="211"/>
      <c r="J128" s="212">
        <f>ROUND(I128*H128,2)</f>
        <v>0</v>
      </c>
      <c r="K128" s="208" t="s">
        <v>173</v>
      </c>
      <c r="L128" s="45"/>
      <c r="M128" s="213" t="s">
        <v>19</v>
      </c>
      <c r="N128" s="214" t="s">
        <v>42</v>
      </c>
      <c r="O128" s="85"/>
      <c r="P128" s="215">
        <f>O128*H128</f>
        <v>0</v>
      </c>
      <c r="Q128" s="215">
        <v>1.06277</v>
      </c>
      <c r="R128" s="215">
        <f>Q128*H128</f>
        <v>0.077582209999999999</v>
      </c>
      <c r="S128" s="215">
        <v>0</v>
      </c>
      <c r="T128" s="216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17" t="s">
        <v>161</v>
      </c>
      <c r="AT128" s="217" t="s">
        <v>157</v>
      </c>
      <c r="AU128" s="217" t="s">
        <v>153</v>
      </c>
      <c r="AY128" s="18" t="s">
        <v>152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8" t="s">
        <v>79</v>
      </c>
      <c r="BK128" s="218">
        <f>ROUND(I128*H128,2)</f>
        <v>0</v>
      </c>
      <c r="BL128" s="18" t="s">
        <v>161</v>
      </c>
      <c r="BM128" s="217" t="s">
        <v>620</v>
      </c>
    </row>
    <row r="129" s="2" customFormat="1">
      <c r="A129" s="39"/>
      <c r="B129" s="40"/>
      <c r="C129" s="41"/>
      <c r="D129" s="242" t="s">
        <v>175</v>
      </c>
      <c r="E129" s="41"/>
      <c r="F129" s="243" t="s">
        <v>207</v>
      </c>
      <c r="G129" s="41"/>
      <c r="H129" s="41"/>
      <c r="I129" s="244"/>
      <c r="J129" s="41"/>
      <c r="K129" s="41"/>
      <c r="L129" s="45"/>
      <c r="M129" s="245"/>
      <c r="N129" s="246"/>
      <c r="O129" s="85"/>
      <c r="P129" s="85"/>
      <c r="Q129" s="85"/>
      <c r="R129" s="85"/>
      <c r="S129" s="85"/>
      <c r="T129" s="86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175</v>
      </c>
      <c r="AU129" s="18" t="s">
        <v>153</v>
      </c>
    </row>
    <row r="130" s="13" customFormat="1">
      <c r="A130" s="13"/>
      <c r="B130" s="219"/>
      <c r="C130" s="220"/>
      <c r="D130" s="221" t="s">
        <v>163</v>
      </c>
      <c r="E130" s="222" t="s">
        <v>19</v>
      </c>
      <c r="F130" s="223" t="s">
        <v>208</v>
      </c>
      <c r="G130" s="220"/>
      <c r="H130" s="224">
        <v>0.072999999999999995</v>
      </c>
      <c r="I130" s="225"/>
      <c r="J130" s="220"/>
      <c r="K130" s="220"/>
      <c r="L130" s="226"/>
      <c r="M130" s="227"/>
      <c r="N130" s="228"/>
      <c r="O130" s="228"/>
      <c r="P130" s="228"/>
      <c r="Q130" s="228"/>
      <c r="R130" s="228"/>
      <c r="S130" s="228"/>
      <c r="T130" s="22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0" t="s">
        <v>163</v>
      </c>
      <c r="AU130" s="230" t="s">
        <v>153</v>
      </c>
      <c r="AV130" s="13" t="s">
        <v>81</v>
      </c>
      <c r="AW130" s="13" t="s">
        <v>33</v>
      </c>
      <c r="AX130" s="13" t="s">
        <v>71</v>
      </c>
      <c r="AY130" s="230" t="s">
        <v>152</v>
      </c>
    </row>
    <row r="131" s="14" customFormat="1">
      <c r="A131" s="14"/>
      <c r="B131" s="231"/>
      <c r="C131" s="232"/>
      <c r="D131" s="221" t="s">
        <v>163</v>
      </c>
      <c r="E131" s="233" t="s">
        <v>19</v>
      </c>
      <c r="F131" s="234" t="s">
        <v>166</v>
      </c>
      <c r="G131" s="232"/>
      <c r="H131" s="235">
        <v>0.072999999999999995</v>
      </c>
      <c r="I131" s="236"/>
      <c r="J131" s="232"/>
      <c r="K131" s="232"/>
      <c r="L131" s="237"/>
      <c r="M131" s="238"/>
      <c r="N131" s="239"/>
      <c r="O131" s="239"/>
      <c r="P131" s="239"/>
      <c r="Q131" s="239"/>
      <c r="R131" s="239"/>
      <c r="S131" s="239"/>
      <c r="T131" s="240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41" t="s">
        <v>163</v>
      </c>
      <c r="AU131" s="241" t="s">
        <v>153</v>
      </c>
      <c r="AV131" s="14" t="s">
        <v>161</v>
      </c>
      <c r="AW131" s="14" t="s">
        <v>33</v>
      </c>
      <c r="AX131" s="14" t="s">
        <v>79</v>
      </c>
      <c r="AY131" s="241" t="s">
        <v>152</v>
      </c>
    </row>
    <row r="132" s="2" customFormat="1" ht="16.5" customHeight="1">
      <c r="A132" s="39"/>
      <c r="B132" s="40"/>
      <c r="C132" s="206" t="s">
        <v>196</v>
      </c>
      <c r="D132" s="206" t="s">
        <v>157</v>
      </c>
      <c r="E132" s="207" t="s">
        <v>210</v>
      </c>
      <c r="F132" s="208" t="s">
        <v>211</v>
      </c>
      <c r="G132" s="209" t="s">
        <v>199</v>
      </c>
      <c r="H132" s="210">
        <v>0.73399999999999999</v>
      </c>
      <c r="I132" s="211"/>
      <c r="J132" s="212">
        <f>ROUND(I132*H132,2)</f>
        <v>0</v>
      </c>
      <c r="K132" s="208" t="s">
        <v>19</v>
      </c>
      <c r="L132" s="45"/>
      <c r="M132" s="213" t="s">
        <v>19</v>
      </c>
      <c r="N132" s="214" t="s">
        <v>42</v>
      </c>
      <c r="O132" s="85"/>
      <c r="P132" s="215">
        <f>O132*H132</f>
        <v>0</v>
      </c>
      <c r="Q132" s="215">
        <v>0.20250000000000001</v>
      </c>
      <c r="R132" s="215">
        <f>Q132*H132</f>
        <v>0.14863500000000002</v>
      </c>
      <c r="S132" s="215">
        <v>0</v>
      </c>
      <c r="T132" s="216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17" t="s">
        <v>161</v>
      </c>
      <c r="AT132" s="217" t="s">
        <v>157</v>
      </c>
      <c r="AU132" s="217" t="s">
        <v>153</v>
      </c>
      <c r="AY132" s="18" t="s">
        <v>152</v>
      </c>
      <c r="BE132" s="218">
        <f>IF(N132="základní",J132,0)</f>
        <v>0</v>
      </c>
      <c r="BF132" s="218">
        <f>IF(N132="snížená",J132,0)</f>
        <v>0</v>
      </c>
      <c r="BG132" s="218">
        <f>IF(N132="zákl. přenesená",J132,0)</f>
        <v>0</v>
      </c>
      <c r="BH132" s="218">
        <f>IF(N132="sníž. přenesená",J132,0)</f>
        <v>0</v>
      </c>
      <c r="BI132" s="218">
        <f>IF(N132="nulová",J132,0)</f>
        <v>0</v>
      </c>
      <c r="BJ132" s="18" t="s">
        <v>79</v>
      </c>
      <c r="BK132" s="218">
        <f>ROUND(I132*H132,2)</f>
        <v>0</v>
      </c>
      <c r="BL132" s="18" t="s">
        <v>161</v>
      </c>
      <c r="BM132" s="217" t="s">
        <v>621</v>
      </c>
    </row>
    <row r="133" s="13" customFormat="1">
      <c r="A133" s="13"/>
      <c r="B133" s="219"/>
      <c r="C133" s="220"/>
      <c r="D133" s="221" t="s">
        <v>163</v>
      </c>
      <c r="E133" s="222" t="s">
        <v>19</v>
      </c>
      <c r="F133" s="223" t="s">
        <v>213</v>
      </c>
      <c r="G133" s="220"/>
      <c r="H133" s="224">
        <v>0.73399999999999999</v>
      </c>
      <c r="I133" s="225"/>
      <c r="J133" s="220"/>
      <c r="K133" s="220"/>
      <c r="L133" s="226"/>
      <c r="M133" s="227"/>
      <c r="N133" s="228"/>
      <c r="O133" s="228"/>
      <c r="P133" s="228"/>
      <c r="Q133" s="228"/>
      <c r="R133" s="228"/>
      <c r="S133" s="228"/>
      <c r="T133" s="22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0" t="s">
        <v>163</v>
      </c>
      <c r="AU133" s="230" t="s">
        <v>153</v>
      </c>
      <c r="AV133" s="13" t="s">
        <v>81</v>
      </c>
      <c r="AW133" s="13" t="s">
        <v>33</v>
      </c>
      <c r="AX133" s="13" t="s">
        <v>71</v>
      </c>
      <c r="AY133" s="230" t="s">
        <v>152</v>
      </c>
    </row>
    <row r="134" s="14" customFormat="1">
      <c r="A134" s="14"/>
      <c r="B134" s="231"/>
      <c r="C134" s="232"/>
      <c r="D134" s="221" t="s">
        <v>163</v>
      </c>
      <c r="E134" s="233" t="s">
        <v>19</v>
      </c>
      <c r="F134" s="234" t="s">
        <v>166</v>
      </c>
      <c r="G134" s="232"/>
      <c r="H134" s="235">
        <v>0.73399999999999999</v>
      </c>
      <c r="I134" s="236"/>
      <c r="J134" s="232"/>
      <c r="K134" s="232"/>
      <c r="L134" s="237"/>
      <c r="M134" s="238"/>
      <c r="N134" s="239"/>
      <c r="O134" s="239"/>
      <c r="P134" s="239"/>
      <c r="Q134" s="239"/>
      <c r="R134" s="239"/>
      <c r="S134" s="239"/>
      <c r="T134" s="24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1" t="s">
        <v>163</v>
      </c>
      <c r="AU134" s="241" t="s">
        <v>153</v>
      </c>
      <c r="AV134" s="14" t="s">
        <v>161</v>
      </c>
      <c r="AW134" s="14" t="s">
        <v>33</v>
      </c>
      <c r="AX134" s="14" t="s">
        <v>79</v>
      </c>
      <c r="AY134" s="241" t="s">
        <v>152</v>
      </c>
    </row>
    <row r="135" s="12" customFormat="1" ht="22.8" customHeight="1">
      <c r="A135" s="12"/>
      <c r="B135" s="190"/>
      <c r="C135" s="191"/>
      <c r="D135" s="192" t="s">
        <v>70</v>
      </c>
      <c r="E135" s="204" t="s">
        <v>214</v>
      </c>
      <c r="F135" s="204" t="s">
        <v>215</v>
      </c>
      <c r="G135" s="191"/>
      <c r="H135" s="191"/>
      <c r="I135" s="194"/>
      <c r="J135" s="205">
        <f>BK135</f>
        <v>0</v>
      </c>
      <c r="K135" s="191"/>
      <c r="L135" s="196"/>
      <c r="M135" s="197"/>
      <c r="N135" s="198"/>
      <c r="O135" s="198"/>
      <c r="P135" s="199">
        <f>P136+P141+P146</f>
        <v>0</v>
      </c>
      <c r="Q135" s="198"/>
      <c r="R135" s="199">
        <f>R136+R141+R146</f>
        <v>0.0091750000000000009</v>
      </c>
      <c r="S135" s="198"/>
      <c r="T135" s="200">
        <f>T136+T141+T146</f>
        <v>8.0739999999999998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01" t="s">
        <v>79</v>
      </c>
      <c r="AT135" s="202" t="s">
        <v>70</v>
      </c>
      <c r="AU135" s="202" t="s">
        <v>79</v>
      </c>
      <c r="AY135" s="201" t="s">
        <v>152</v>
      </c>
      <c r="BK135" s="203">
        <f>BK136+BK141+BK146</f>
        <v>0</v>
      </c>
    </row>
    <row r="136" s="12" customFormat="1" ht="20.88" customHeight="1">
      <c r="A136" s="12"/>
      <c r="B136" s="190"/>
      <c r="C136" s="191"/>
      <c r="D136" s="192" t="s">
        <v>70</v>
      </c>
      <c r="E136" s="204" t="s">
        <v>216</v>
      </c>
      <c r="F136" s="204" t="s">
        <v>217</v>
      </c>
      <c r="G136" s="191"/>
      <c r="H136" s="191"/>
      <c r="I136" s="194"/>
      <c r="J136" s="205">
        <f>BK136</f>
        <v>0</v>
      </c>
      <c r="K136" s="191"/>
      <c r="L136" s="196"/>
      <c r="M136" s="197"/>
      <c r="N136" s="198"/>
      <c r="O136" s="198"/>
      <c r="P136" s="199">
        <f>SUM(P137:P140)</f>
        <v>0</v>
      </c>
      <c r="Q136" s="198"/>
      <c r="R136" s="199">
        <f>SUM(R137:R140)</f>
        <v>0.0077070000000000012</v>
      </c>
      <c r="S136" s="198"/>
      <c r="T136" s="200">
        <f>SUM(T137:T140)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01" t="s">
        <v>79</v>
      </c>
      <c r="AT136" s="202" t="s">
        <v>70</v>
      </c>
      <c r="AU136" s="202" t="s">
        <v>81</v>
      </c>
      <c r="AY136" s="201" t="s">
        <v>152</v>
      </c>
      <c r="BK136" s="203">
        <f>SUM(BK137:BK140)</f>
        <v>0</v>
      </c>
    </row>
    <row r="137" s="2" customFormat="1" ht="24.15" customHeight="1">
      <c r="A137" s="39"/>
      <c r="B137" s="40"/>
      <c r="C137" s="206" t="s">
        <v>167</v>
      </c>
      <c r="D137" s="206" t="s">
        <v>157</v>
      </c>
      <c r="E137" s="207" t="s">
        <v>219</v>
      </c>
      <c r="F137" s="208" t="s">
        <v>220</v>
      </c>
      <c r="G137" s="209" t="s">
        <v>160</v>
      </c>
      <c r="H137" s="210">
        <v>36.700000000000003</v>
      </c>
      <c r="I137" s="211"/>
      <c r="J137" s="212">
        <f>ROUND(I137*H137,2)</f>
        <v>0</v>
      </c>
      <c r="K137" s="208" t="s">
        <v>173</v>
      </c>
      <c r="L137" s="45"/>
      <c r="M137" s="213" t="s">
        <v>19</v>
      </c>
      <c r="N137" s="214" t="s">
        <v>42</v>
      </c>
      <c r="O137" s="85"/>
      <c r="P137" s="215">
        <f>O137*H137</f>
        <v>0</v>
      </c>
      <c r="Q137" s="215">
        <v>0.00021000000000000001</v>
      </c>
      <c r="R137" s="215">
        <f>Q137*H137</f>
        <v>0.0077070000000000012</v>
      </c>
      <c r="S137" s="215">
        <v>0</v>
      </c>
      <c r="T137" s="216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17" t="s">
        <v>161</v>
      </c>
      <c r="AT137" s="217" t="s">
        <v>157</v>
      </c>
      <c r="AU137" s="217" t="s">
        <v>153</v>
      </c>
      <c r="AY137" s="18" t="s">
        <v>152</v>
      </c>
      <c r="BE137" s="218">
        <f>IF(N137="základní",J137,0)</f>
        <v>0</v>
      </c>
      <c r="BF137" s="218">
        <f>IF(N137="snížená",J137,0)</f>
        <v>0</v>
      </c>
      <c r="BG137" s="218">
        <f>IF(N137="zákl. přenesená",J137,0)</f>
        <v>0</v>
      </c>
      <c r="BH137" s="218">
        <f>IF(N137="sníž. přenesená",J137,0)</f>
        <v>0</v>
      </c>
      <c r="BI137" s="218">
        <f>IF(N137="nulová",J137,0)</f>
        <v>0</v>
      </c>
      <c r="BJ137" s="18" t="s">
        <v>79</v>
      </c>
      <c r="BK137" s="218">
        <f>ROUND(I137*H137,2)</f>
        <v>0</v>
      </c>
      <c r="BL137" s="18" t="s">
        <v>161</v>
      </c>
      <c r="BM137" s="217" t="s">
        <v>622</v>
      </c>
    </row>
    <row r="138" s="2" customFormat="1">
      <c r="A138" s="39"/>
      <c r="B138" s="40"/>
      <c r="C138" s="41"/>
      <c r="D138" s="242" t="s">
        <v>175</v>
      </c>
      <c r="E138" s="41"/>
      <c r="F138" s="243" t="s">
        <v>222</v>
      </c>
      <c r="G138" s="41"/>
      <c r="H138" s="41"/>
      <c r="I138" s="244"/>
      <c r="J138" s="41"/>
      <c r="K138" s="41"/>
      <c r="L138" s="45"/>
      <c r="M138" s="245"/>
      <c r="N138" s="246"/>
      <c r="O138" s="85"/>
      <c r="P138" s="85"/>
      <c r="Q138" s="85"/>
      <c r="R138" s="85"/>
      <c r="S138" s="85"/>
      <c r="T138" s="86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175</v>
      </c>
      <c r="AU138" s="18" t="s">
        <v>153</v>
      </c>
    </row>
    <row r="139" s="13" customFormat="1">
      <c r="A139" s="13"/>
      <c r="B139" s="219"/>
      <c r="C139" s="220"/>
      <c r="D139" s="221" t="s">
        <v>163</v>
      </c>
      <c r="E139" s="222" t="s">
        <v>19</v>
      </c>
      <c r="F139" s="223" t="s">
        <v>101</v>
      </c>
      <c r="G139" s="220"/>
      <c r="H139" s="224">
        <v>36.700000000000003</v>
      </c>
      <c r="I139" s="225"/>
      <c r="J139" s="220"/>
      <c r="K139" s="220"/>
      <c r="L139" s="226"/>
      <c r="M139" s="227"/>
      <c r="N139" s="228"/>
      <c r="O139" s="228"/>
      <c r="P139" s="228"/>
      <c r="Q139" s="228"/>
      <c r="R139" s="228"/>
      <c r="S139" s="228"/>
      <c r="T139" s="22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0" t="s">
        <v>163</v>
      </c>
      <c r="AU139" s="230" t="s">
        <v>153</v>
      </c>
      <c r="AV139" s="13" t="s">
        <v>81</v>
      </c>
      <c r="AW139" s="13" t="s">
        <v>33</v>
      </c>
      <c r="AX139" s="13" t="s">
        <v>71</v>
      </c>
      <c r="AY139" s="230" t="s">
        <v>152</v>
      </c>
    </row>
    <row r="140" s="14" customFormat="1">
      <c r="A140" s="14"/>
      <c r="B140" s="231"/>
      <c r="C140" s="232"/>
      <c r="D140" s="221" t="s">
        <v>163</v>
      </c>
      <c r="E140" s="233" t="s">
        <v>19</v>
      </c>
      <c r="F140" s="234" t="s">
        <v>166</v>
      </c>
      <c r="G140" s="232"/>
      <c r="H140" s="235">
        <v>36.700000000000003</v>
      </c>
      <c r="I140" s="236"/>
      <c r="J140" s="232"/>
      <c r="K140" s="232"/>
      <c r="L140" s="237"/>
      <c r="M140" s="238"/>
      <c r="N140" s="239"/>
      <c r="O140" s="239"/>
      <c r="P140" s="239"/>
      <c r="Q140" s="239"/>
      <c r="R140" s="239"/>
      <c r="S140" s="239"/>
      <c r="T140" s="24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1" t="s">
        <v>163</v>
      </c>
      <c r="AU140" s="241" t="s">
        <v>153</v>
      </c>
      <c r="AV140" s="14" t="s">
        <v>161</v>
      </c>
      <c r="AW140" s="14" t="s">
        <v>33</v>
      </c>
      <c r="AX140" s="14" t="s">
        <v>79</v>
      </c>
      <c r="AY140" s="241" t="s">
        <v>152</v>
      </c>
    </row>
    <row r="141" s="12" customFormat="1" ht="20.88" customHeight="1">
      <c r="A141" s="12"/>
      <c r="B141" s="190"/>
      <c r="C141" s="191"/>
      <c r="D141" s="192" t="s">
        <v>70</v>
      </c>
      <c r="E141" s="204" t="s">
        <v>223</v>
      </c>
      <c r="F141" s="204" t="s">
        <v>224</v>
      </c>
      <c r="G141" s="191"/>
      <c r="H141" s="191"/>
      <c r="I141" s="194"/>
      <c r="J141" s="205">
        <f>BK141</f>
        <v>0</v>
      </c>
      <c r="K141" s="191"/>
      <c r="L141" s="196"/>
      <c r="M141" s="197"/>
      <c r="N141" s="198"/>
      <c r="O141" s="198"/>
      <c r="P141" s="199">
        <f>SUM(P142:P145)</f>
        <v>0</v>
      </c>
      <c r="Q141" s="198"/>
      <c r="R141" s="199">
        <f>SUM(R142:R145)</f>
        <v>0.0014680000000000003</v>
      </c>
      <c r="S141" s="198"/>
      <c r="T141" s="200">
        <f>SUM(T142:T145)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1" t="s">
        <v>79</v>
      </c>
      <c r="AT141" s="202" t="s">
        <v>70</v>
      </c>
      <c r="AU141" s="202" t="s">
        <v>81</v>
      </c>
      <c r="AY141" s="201" t="s">
        <v>152</v>
      </c>
      <c r="BK141" s="203">
        <f>SUM(BK142:BK145)</f>
        <v>0</v>
      </c>
    </row>
    <row r="142" s="2" customFormat="1" ht="24.15" customHeight="1">
      <c r="A142" s="39"/>
      <c r="B142" s="40"/>
      <c r="C142" s="206" t="s">
        <v>209</v>
      </c>
      <c r="D142" s="206" t="s">
        <v>157</v>
      </c>
      <c r="E142" s="207" t="s">
        <v>225</v>
      </c>
      <c r="F142" s="208" t="s">
        <v>226</v>
      </c>
      <c r="G142" s="209" t="s">
        <v>160</v>
      </c>
      <c r="H142" s="210">
        <v>36.700000000000003</v>
      </c>
      <c r="I142" s="211"/>
      <c r="J142" s="212">
        <f>ROUND(I142*H142,2)</f>
        <v>0</v>
      </c>
      <c r="K142" s="208" t="s">
        <v>173</v>
      </c>
      <c r="L142" s="45"/>
      <c r="M142" s="213" t="s">
        <v>19</v>
      </c>
      <c r="N142" s="214" t="s">
        <v>42</v>
      </c>
      <c r="O142" s="85"/>
      <c r="P142" s="215">
        <f>O142*H142</f>
        <v>0</v>
      </c>
      <c r="Q142" s="215">
        <v>4.0000000000000003E-05</v>
      </c>
      <c r="R142" s="215">
        <f>Q142*H142</f>
        <v>0.0014680000000000003</v>
      </c>
      <c r="S142" s="215">
        <v>0</v>
      </c>
      <c r="T142" s="216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17" t="s">
        <v>161</v>
      </c>
      <c r="AT142" s="217" t="s">
        <v>157</v>
      </c>
      <c r="AU142" s="217" t="s">
        <v>153</v>
      </c>
      <c r="AY142" s="18" t="s">
        <v>152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8" t="s">
        <v>79</v>
      </c>
      <c r="BK142" s="218">
        <f>ROUND(I142*H142,2)</f>
        <v>0</v>
      </c>
      <c r="BL142" s="18" t="s">
        <v>161</v>
      </c>
      <c r="BM142" s="217" t="s">
        <v>623</v>
      </c>
    </row>
    <row r="143" s="2" customFormat="1">
      <c r="A143" s="39"/>
      <c r="B143" s="40"/>
      <c r="C143" s="41"/>
      <c r="D143" s="242" t="s">
        <v>175</v>
      </c>
      <c r="E143" s="41"/>
      <c r="F143" s="243" t="s">
        <v>228</v>
      </c>
      <c r="G143" s="41"/>
      <c r="H143" s="41"/>
      <c r="I143" s="244"/>
      <c r="J143" s="41"/>
      <c r="K143" s="41"/>
      <c r="L143" s="45"/>
      <c r="M143" s="245"/>
      <c r="N143" s="246"/>
      <c r="O143" s="85"/>
      <c r="P143" s="85"/>
      <c r="Q143" s="85"/>
      <c r="R143" s="85"/>
      <c r="S143" s="85"/>
      <c r="T143" s="86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175</v>
      </c>
      <c r="AU143" s="18" t="s">
        <v>153</v>
      </c>
    </row>
    <row r="144" s="13" customFormat="1">
      <c r="A144" s="13"/>
      <c r="B144" s="219"/>
      <c r="C144" s="220"/>
      <c r="D144" s="221" t="s">
        <v>163</v>
      </c>
      <c r="E144" s="222" t="s">
        <v>19</v>
      </c>
      <c r="F144" s="223" t="s">
        <v>101</v>
      </c>
      <c r="G144" s="220"/>
      <c r="H144" s="224">
        <v>36.700000000000003</v>
      </c>
      <c r="I144" s="225"/>
      <c r="J144" s="220"/>
      <c r="K144" s="220"/>
      <c r="L144" s="226"/>
      <c r="M144" s="227"/>
      <c r="N144" s="228"/>
      <c r="O144" s="228"/>
      <c r="P144" s="228"/>
      <c r="Q144" s="228"/>
      <c r="R144" s="228"/>
      <c r="S144" s="228"/>
      <c r="T144" s="22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0" t="s">
        <v>163</v>
      </c>
      <c r="AU144" s="230" t="s">
        <v>153</v>
      </c>
      <c r="AV144" s="13" t="s">
        <v>81</v>
      </c>
      <c r="AW144" s="13" t="s">
        <v>33</v>
      </c>
      <c r="AX144" s="13" t="s">
        <v>71</v>
      </c>
      <c r="AY144" s="230" t="s">
        <v>152</v>
      </c>
    </row>
    <row r="145" s="14" customFormat="1">
      <c r="A145" s="14"/>
      <c r="B145" s="231"/>
      <c r="C145" s="232"/>
      <c r="D145" s="221" t="s">
        <v>163</v>
      </c>
      <c r="E145" s="233" t="s">
        <v>19</v>
      </c>
      <c r="F145" s="234" t="s">
        <v>166</v>
      </c>
      <c r="G145" s="232"/>
      <c r="H145" s="235">
        <v>36.700000000000003</v>
      </c>
      <c r="I145" s="236"/>
      <c r="J145" s="232"/>
      <c r="K145" s="232"/>
      <c r="L145" s="237"/>
      <c r="M145" s="238"/>
      <c r="N145" s="239"/>
      <c r="O145" s="239"/>
      <c r="P145" s="239"/>
      <c r="Q145" s="239"/>
      <c r="R145" s="239"/>
      <c r="S145" s="239"/>
      <c r="T145" s="24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41" t="s">
        <v>163</v>
      </c>
      <c r="AU145" s="241" t="s">
        <v>153</v>
      </c>
      <c r="AV145" s="14" t="s">
        <v>161</v>
      </c>
      <c r="AW145" s="14" t="s">
        <v>33</v>
      </c>
      <c r="AX145" s="14" t="s">
        <v>79</v>
      </c>
      <c r="AY145" s="241" t="s">
        <v>152</v>
      </c>
    </row>
    <row r="146" s="12" customFormat="1" ht="20.88" customHeight="1">
      <c r="A146" s="12"/>
      <c r="B146" s="190"/>
      <c r="C146" s="191"/>
      <c r="D146" s="192" t="s">
        <v>70</v>
      </c>
      <c r="E146" s="204" t="s">
        <v>229</v>
      </c>
      <c r="F146" s="204" t="s">
        <v>230</v>
      </c>
      <c r="G146" s="191"/>
      <c r="H146" s="191"/>
      <c r="I146" s="194"/>
      <c r="J146" s="205">
        <f>BK146</f>
        <v>0</v>
      </c>
      <c r="K146" s="191"/>
      <c r="L146" s="196"/>
      <c r="M146" s="197"/>
      <c r="N146" s="198"/>
      <c r="O146" s="198"/>
      <c r="P146" s="199">
        <f>SUM(P147:P150)</f>
        <v>0</v>
      </c>
      <c r="Q146" s="198"/>
      <c r="R146" s="199">
        <f>SUM(R147:R150)</f>
        <v>0</v>
      </c>
      <c r="S146" s="198"/>
      <c r="T146" s="200">
        <f>SUM(T147:T150)</f>
        <v>8.0739999999999998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01" t="s">
        <v>79</v>
      </c>
      <c r="AT146" s="202" t="s">
        <v>70</v>
      </c>
      <c r="AU146" s="202" t="s">
        <v>81</v>
      </c>
      <c r="AY146" s="201" t="s">
        <v>152</v>
      </c>
      <c r="BK146" s="203">
        <f>SUM(BK147:BK150)</f>
        <v>0</v>
      </c>
    </row>
    <row r="147" s="2" customFormat="1" ht="16.5" customHeight="1">
      <c r="A147" s="39"/>
      <c r="B147" s="40"/>
      <c r="C147" s="206" t="s">
        <v>218</v>
      </c>
      <c r="D147" s="206" t="s">
        <v>157</v>
      </c>
      <c r="E147" s="207" t="s">
        <v>243</v>
      </c>
      <c r="F147" s="208" t="s">
        <v>244</v>
      </c>
      <c r="G147" s="209" t="s">
        <v>199</v>
      </c>
      <c r="H147" s="210">
        <v>3.6699999999999999</v>
      </c>
      <c r="I147" s="211"/>
      <c r="J147" s="212">
        <f>ROUND(I147*H147,2)</f>
        <v>0</v>
      </c>
      <c r="K147" s="208" t="s">
        <v>173</v>
      </c>
      <c r="L147" s="45"/>
      <c r="M147" s="213" t="s">
        <v>19</v>
      </c>
      <c r="N147" s="214" t="s">
        <v>42</v>
      </c>
      <c r="O147" s="85"/>
      <c r="P147" s="215">
        <f>O147*H147</f>
        <v>0</v>
      </c>
      <c r="Q147" s="215">
        <v>0</v>
      </c>
      <c r="R147" s="215">
        <f>Q147*H147</f>
        <v>0</v>
      </c>
      <c r="S147" s="215">
        <v>2.2000000000000002</v>
      </c>
      <c r="T147" s="216">
        <f>S147*H147</f>
        <v>8.0739999999999998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17" t="s">
        <v>161</v>
      </c>
      <c r="AT147" s="217" t="s">
        <v>157</v>
      </c>
      <c r="AU147" s="217" t="s">
        <v>153</v>
      </c>
      <c r="AY147" s="18" t="s">
        <v>152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8" t="s">
        <v>79</v>
      </c>
      <c r="BK147" s="218">
        <f>ROUND(I147*H147,2)</f>
        <v>0</v>
      </c>
      <c r="BL147" s="18" t="s">
        <v>161</v>
      </c>
      <c r="BM147" s="217" t="s">
        <v>624</v>
      </c>
    </row>
    <row r="148" s="2" customFormat="1">
      <c r="A148" s="39"/>
      <c r="B148" s="40"/>
      <c r="C148" s="41"/>
      <c r="D148" s="242" t="s">
        <v>175</v>
      </c>
      <c r="E148" s="41"/>
      <c r="F148" s="243" t="s">
        <v>246</v>
      </c>
      <c r="G148" s="41"/>
      <c r="H148" s="41"/>
      <c r="I148" s="244"/>
      <c r="J148" s="41"/>
      <c r="K148" s="41"/>
      <c r="L148" s="45"/>
      <c r="M148" s="245"/>
      <c r="N148" s="246"/>
      <c r="O148" s="85"/>
      <c r="P148" s="85"/>
      <c r="Q148" s="85"/>
      <c r="R148" s="85"/>
      <c r="S148" s="85"/>
      <c r="T148" s="86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175</v>
      </c>
      <c r="AU148" s="18" t="s">
        <v>153</v>
      </c>
    </row>
    <row r="149" s="13" customFormat="1">
      <c r="A149" s="13"/>
      <c r="B149" s="219"/>
      <c r="C149" s="220"/>
      <c r="D149" s="221" t="s">
        <v>163</v>
      </c>
      <c r="E149" s="222" t="s">
        <v>19</v>
      </c>
      <c r="F149" s="223" t="s">
        <v>247</v>
      </c>
      <c r="G149" s="220"/>
      <c r="H149" s="224">
        <v>3.6699999999999999</v>
      </c>
      <c r="I149" s="225"/>
      <c r="J149" s="220"/>
      <c r="K149" s="220"/>
      <c r="L149" s="226"/>
      <c r="M149" s="227"/>
      <c r="N149" s="228"/>
      <c r="O149" s="228"/>
      <c r="P149" s="228"/>
      <c r="Q149" s="228"/>
      <c r="R149" s="228"/>
      <c r="S149" s="228"/>
      <c r="T149" s="229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0" t="s">
        <v>163</v>
      </c>
      <c r="AU149" s="230" t="s">
        <v>153</v>
      </c>
      <c r="AV149" s="13" t="s">
        <v>81</v>
      </c>
      <c r="AW149" s="13" t="s">
        <v>33</v>
      </c>
      <c r="AX149" s="13" t="s">
        <v>71</v>
      </c>
      <c r="AY149" s="230" t="s">
        <v>152</v>
      </c>
    </row>
    <row r="150" s="14" customFormat="1">
      <c r="A150" s="14"/>
      <c r="B150" s="231"/>
      <c r="C150" s="232"/>
      <c r="D150" s="221" t="s">
        <v>163</v>
      </c>
      <c r="E150" s="233" t="s">
        <v>19</v>
      </c>
      <c r="F150" s="234" t="s">
        <v>166</v>
      </c>
      <c r="G150" s="232"/>
      <c r="H150" s="235">
        <v>3.6699999999999999</v>
      </c>
      <c r="I150" s="236"/>
      <c r="J150" s="232"/>
      <c r="K150" s="232"/>
      <c r="L150" s="237"/>
      <c r="M150" s="238"/>
      <c r="N150" s="239"/>
      <c r="O150" s="239"/>
      <c r="P150" s="239"/>
      <c r="Q150" s="239"/>
      <c r="R150" s="239"/>
      <c r="S150" s="239"/>
      <c r="T150" s="24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41" t="s">
        <v>163</v>
      </c>
      <c r="AU150" s="241" t="s">
        <v>153</v>
      </c>
      <c r="AV150" s="14" t="s">
        <v>161</v>
      </c>
      <c r="AW150" s="14" t="s">
        <v>33</v>
      </c>
      <c r="AX150" s="14" t="s">
        <v>79</v>
      </c>
      <c r="AY150" s="241" t="s">
        <v>152</v>
      </c>
    </row>
    <row r="151" s="12" customFormat="1" ht="22.8" customHeight="1">
      <c r="A151" s="12"/>
      <c r="B151" s="190"/>
      <c r="C151" s="191"/>
      <c r="D151" s="192" t="s">
        <v>70</v>
      </c>
      <c r="E151" s="204" t="s">
        <v>248</v>
      </c>
      <c r="F151" s="204" t="s">
        <v>249</v>
      </c>
      <c r="G151" s="191"/>
      <c r="H151" s="191"/>
      <c r="I151" s="194"/>
      <c r="J151" s="205">
        <f>BK151</f>
        <v>0</v>
      </c>
      <c r="K151" s="191"/>
      <c r="L151" s="196"/>
      <c r="M151" s="197"/>
      <c r="N151" s="198"/>
      <c r="O151" s="198"/>
      <c r="P151" s="199">
        <f>SUM(P152:P160)</f>
        <v>0</v>
      </c>
      <c r="Q151" s="198"/>
      <c r="R151" s="199">
        <f>SUM(R152:R160)</f>
        <v>0</v>
      </c>
      <c r="S151" s="198"/>
      <c r="T151" s="200">
        <f>SUM(T152:T160)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01" t="s">
        <v>79</v>
      </c>
      <c r="AT151" s="202" t="s">
        <v>70</v>
      </c>
      <c r="AU151" s="202" t="s">
        <v>79</v>
      </c>
      <c r="AY151" s="201" t="s">
        <v>152</v>
      </c>
      <c r="BK151" s="203">
        <f>SUM(BK152:BK160)</f>
        <v>0</v>
      </c>
    </row>
    <row r="152" s="2" customFormat="1" ht="24.15" customHeight="1">
      <c r="A152" s="39"/>
      <c r="B152" s="40"/>
      <c r="C152" s="206" t="s">
        <v>214</v>
      </c>
      <c r="D152" s="206" t="s">
        <v>157</v>
      </c>
      <c r="E152" s="207" t="s">
        <v>251</v>
      </c>
      <c r="F152" s="208" t="s">
        <v>252</v>
      </c>
      <c r="G152" s="209" t="s">
        <v>205</v>
      </c>
      <c r="H152" s="210">
        <v>8.0839999999999996</v>
      </c>
      <c r="I152" s="211"/>
      <c r="J152" s="212">
        <f>ROUND(I152*H152,2)</f>
        <v>0</v>
      </c>
      <c r="K152" s="208" t="s">
        <v>173</v>
      </c>
      <c r="L152" s="45"/>
      <c r="M152" s="213" t="s">
        <v>19</v>
      </c>
      <c r="N152" s="214" t="s">
        <v>42</v>
      </c>
      <c r="O152" s="85"/>
      <c r="P152" s="215">
        <f>O152*H152</f>
        <v>0</v>
      </c>
      <c r="Q152" s="215">
        <v>0</v>
      </c>
      <c r="R152" s="215">
        <f>Q152*H152</f>
        <v>0</v>
      </c>
      <c r="S152" s="215">
        <v>0</v>
      </c>
      <c r="T152" s="216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17" t="s">
        <v>161</v>
      </c>
      <c r="AT152" s="217" t="s">
        <v>157</v>
      </c>
      <c r="AU152" s="217" t="s">
        <v>81</v>
      </c>
      <c r="AY152" s="18" t="s">
        <v>152</v>
      </c>
      <c r="BE152" s="218">
        <f>IF(N152="základní",J152,0)</f>
        <v>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8" t="s">
        <v>79</v>
      </c>
      <c r="BK152" s="218">
        <f>ROUND(I152*H152,2)</f>
        <v>0</v>
      </c>
      <c r="BL152" s="18" t="s">
        <v>161</v>
      </c>
      <c r="BM152" s="217" t="s">
        <v>625</v>
      </c>
    </row>
    <row r="153" s="2" customFormat="1">
      <c r="A153" s="39"/>
      <c r="B153" s="40"/>
      <c r="C153" s="41"/>
      <c r="D153" s="242" t="s">
        <v>175</v>
      </c>
      <c r="E153" s="41"/>
      <c r="F153" s="243" t="s">
        <v>254</v>
      </c>
      <c r="G153" s="41"/>
      <c r="H153" s="41"/>
      <c r="I153" s="244"/>
      <c r="J153" s="41"/>
      <c r="K153" s="41"/>
      <c r="L153" s="45"/>
      <c r="M153" s="245"/>
      <c r="N153" s="246"/>
      <c r="O153" s="85"/>
      <c r="P153" s="85"/>
      <c r="Q153" s="85"/>
      <c r="R153" s="85"/>
      <c r="S153" s="85"/>
      <c r="T153" s="86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175</v>
      </c>
      <c r="AU153" s="18" t="s">
        <v>81</v>
      </c>
    </row>
    <row r="154" s="2" customFormat="1" ht="21.75" customHeight="1">
      <c r="A154" s="39"/>
      <c r="B154" s="40"/>
      <c r="C154" s="206" t="s">
        <v>231</v>
      </c>
      <c r="D154" s="206" t="s">
        <v>157</v>
      </c>
      <c r="E154" s="207" t="s">
        <v>256</v>
      </c>
      <c r="F154" s="208" t="s">
        <v>257</v>
      </c>
      <c r="G154" s="209" t="s">
        <v>205</v>
      </c>
      <c r="H154" s="210">
        <v>8.0839999999999996</v>
      </c>
      <c r="I154" s="211"/>
      <c r="J154" s="212">
        <f>ROUND(I154*H154,2)</f>
        <v>0</v>
      </c>
      <c r="K154" s="208" t="s">
        <v>173</v>
      </c>
      <c r="L154" s="45"/>
      <c r="M154" s="213" t="s">
        <v>19</v>
      </c>
      <c r="N154" s="214" t="s">
        <v>42</v>
      </c>
      <c r="O154" s="85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17" t="s">
        <v>161</v>
      </c>
      <c r="AT154" s="217" t="s">
        <v>157</v>
      </c>
      <c r="AU154" s="217" t="s">
        <v>81</v>
      </c>
      <c r="AY154" s="18" t="s">
        <v>152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8" t="s">
        <v>79</v>
      </c>
      <c r="BK154" s="218">
        <f>ROUND(I154*H154,2)</f>
        <v>0</v>
      </c>
      <c r="BL154" s="18" t="s">
        <v>161</v>
      </c>
      <c r="BM154" s="217" t="s">
        <v>626</v>
      </c>
    </row>
    <row r="155" s="2" customFormat="1">
      <c r="A155" s="39"/>
      <c r="B155" s="40"/>
      <c r="C155" s="41"/>
      <c r="D155" s="242" t="s">
        <v>175</v>
      </c>
      <c r="E155" s="41"/>
      <c r="F155" s="243" t="s">
        <v>259</v>
      </c>
      <c r="G155" s="41"/>
      <c r="H155" s="41"/>
      <c r="I155" s="244"/>
      <c r="J155" s="41"/>
      <c r="K155" s="41"/>
      <c r="L155" s="45"/>
      <c r="M155" s="245"/>
      <c r="N155" s="246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175</v>
      </c>
      <c r="AU155" s="18" t="s">
        <v>81</v>
      </c>
    </row>
    <row r="156" s="2" customFormat="1" ht="24.15" customHeight="1">
      <c r="A156" s="39"/>
      <c r="B156" s="40"/>
      <c r="C156" s="206" t="s">
        <v>236</v>
      </c>
      <c r="D156" s="206" t="s">
        <v>157</v>
      </c>
      <c r="E156" s="207" t="s">
        <v>260</v>
      </c>
      <c r="F156" s="208" t="s">
        <v>261</v>
      </c>
      <c r="G156" s="209" t="s">
        <v>205</v>
      </c>
      <c r="H156" s="210">
        <v>80.840000000000003</v>
      </c>
      <c r="I156" s="211"/>
      <c r="J156" s="212">
        <f>ROUND(I156*H156,2)</f>
        <v>0</v>
      </c>
      <c r="K156" s="208" t="s">
        <v>173</v>
      </c>
      <c r="L156" s="45"/>
      <c r="M156" s="213" t="s">
        <v>19</v>
      </c>
      <c r="N156" s="214" t="s">
        <v>42</v>
      </c>
      <c r="O156" s="85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17" t="s">
        <v>161</v>
      </c>
      <c r="AT156" s="217" t="s">
        <v>157</v>
      </c>
      <c r="AU156" s="217" t="s">
        <v>81</v>
      </c>
      <c r="AY156" s="18" t="s">
        <v>152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8" t="s">
        <v>79</v>
      </c>
      <c r="BK156" s="218">
        <f>ROUND(I156*H156,2)</f>
        <v>0</v>
      </c>
      <c r="BL156" s="18" t="s">
        <v>161</v>
      </c>
      <c r="BM156" s="217" t="s">
        <v>627</v>
      </c>
    </row>
    <row r="157" s="2" customFormat="1">
      <c r="A157" s="39"/>
      <c r="B157" s="40"/>
      <c r="C157" s="41"/>
      <c r="D157" s="242" t="s">
        <v>175</v>
      </c>
      <c r="E157" s="41"/>
      <c r="F157" s="243" t="s">
        <v>263</v>
      </c>
      <c r="G157" s="41"/>
      <c r="H157" s="41"/>
      <c r="I157" s="244"/>
      <c r="J157" s="41"/>
      <c r="K157" s="41"/>
      <c r="L157" s="45"/>
      <c r="M157" s="245"/>
      <c r="N157" s="246"/>
      <c r="O157" s="85"/>
      <c r="P157" s="85"/>
      <c r="Q157" s="85"/>
      <c r="R157" s="85"/>
      <c r="S157" s="85"/>
      <c r="T157" s="86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175</v>
      </c>
      <c r="AU157" s="18" t="s">
        <v>81</v>
      </c>
    </row>
    <row r="158" s="13" customFormat="1">
      <c r="A158" s="13"/>
      <c r="B158" s="219"/>
      <c r="C158" s="220"/>
      <c r="D158" s="221" t="s">
        <v>163</v>
      </c>
      <c r="E158" s="220"/>
      <c r="F158" s="223" t="s">
        <v>628</v>
      </c>
      <c r="G158" s="220"/>
      <c r="H158" s="224">
        <v>80.840000000000003</v>
      </c>
      <c r="I158" s="225"/>
      <c r="J158" s="220"/>
      <c r="K158" s="220"/>
      <c r="L158" s="226"/>
      <c r="M158" s="227"/>
      <c r="N158" s="228"/>
      <c r="O158" s="228"/>
      <c r="P158" s="228"/>
      <c r="Q158" s="228"/>
      <c r="R158" s="228"/>
      <c r="S158" s="228"/>
      <c r="T158" s="229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0" t="s">
        <v>163</v>
      </c>
      <c r="AU158" s="230" t="s">
        <v>81</v>
      </c>
      <c r="AV158" s="13" t="s">
        <v>81</v>
      </c>
      <c r="AW158" s="13" t="s">
        <v>4</v>
      </c>
      <c r="AX158" s="13" t="s">
        <v>79</v>
      </c>
      <c r="AY158" s="230" t="s">
        <v>152</v>
      </c>
    </row>
    <row r="159" s="2" customFormat="1" ht="24.15" customHeight="1">
      <c r="A159" s="39"/>
      <c r="B159" s="40"/>
      <c r="C159" s="206" t="s">
        <v>242</v>
      </c>
      <c r="D159" s="206" t="s">
        <v>157</v>
      </c>
      <c r="E159" s="207" t="s">
        <v>266</v>
      </c>
      <c r="F159" s="208" t="s">
        <v>267</v>
      </c>
      <c r="G159" s="209" t="s">
        <v>205</v>
      </c>
      <c r="H159" s="210">
        <v>8.0839999999999996</v>
      </c>
      <c r="I159" s="211"/>
      <c r="J159" s="212">
        <f>ROUND(I159*H159,2)</f>
        <v>0</v>
      </c>
      <c r="K159" s="208" t="s">
        <v>173</v>
      </c>
      <c r="L159" s="45"/>
      <c r="M159" s="213" t="s">
        <v>19</v>
      </c>
      <c r="N159" s="214" t="s">
        <v>42</v>
      </c>
      <c r="O159" s="85"/>
      <c r="P159" s="215">
        <f>O159*H159</f>
        <v>0</v>
      </c>
      <c r="Q159" s="215">
        <v>0</v>
      </c>
      <c r="R159" s="215">
        <f>Q159*H159</f>
        <v>0</v>
      </c>
      <c r="S159" s="215">
        <v>0</v>
      </c>
      <c r="T159" s="216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17" t="s">
        <v>161</v>
      </c>
      <c r="AT159" s="217" t="s">
        <v>157</v>
      </c>
      <c r="AU159" s="217" t="s">
        <v>81</v>
      </c>
      <c r="AY159" s="18" t="s">
        <v>152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8" t="s">
        <v>79</v>
      </c>
      <c r="BK159" s="218">
        <f>ROUND(I159*H159,2)</f>
        <v>0</v>
      </c>
      <c r="BL159" s="18" t="s">
        <v>161</v>
      </c>
      <c r="BM159" s="217" t="s">
        <v>629</v>
      </c>
    </row>
    <row r="160" s="2" customFormat="1">
      <c r="A160" s="39"/>
      <c r="B160" s="40"/>
      <c r="C160" s="41"/>
      <c r="D160" s="242" t="s">
        <v>175</v>
      </c>
      <c r="E160" s="41"/>
      <c r="F160" s="243" t="s">
        <v>269</v>
      </c>
      <c r="G160" s="41"/>
      <c r="H160" s="41"/>
      <c r="I160" s="244"/>
      <c r="J160" s="41"/>
      <c r="K160" s="41"/>
      <c r="L160" s="45"/>
      <c r="M160" s="245"/>
      <c r="N160" s="246"/>
      <c r="O160" s="85"/>
      <c r="P160" s="85"/>
      <c r="Q160" s="85"/>
      <c r="R160" s="85"/>
      <c r="S160" s="85"/>
      <c r="T160" s="86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175</v>
      </c>
      <c r="AU160" s="18" t="s">
        <v>81</v>
      </c>
    </row>
    <row r="161" s="12" customFormat="1" ht="22.8" customHeight="1">
      <c r="A161" s="12"/>
      <c r="B161" s="190"/>
      <c r="C161" s="191"/>
      <c r="D161" s="192" t="s">
        <v>70</v>
      </c>
      <c r="E161" s="204" t="s">
        <v>280</v>
      </c>
      <c r="F161" s="204" t="s">
        <v>281</v>
      </c>
      <c r="G161" s="191"/>
      <c r="H161" s="191"/>
      <c r="I161" s="194"/>
      <c r="J161" s="205">
        <f>BK161</f>
        <v>0</v>
      </c>
      <c r="K161" s="191"/>
      <c r="L161" s="196"/>
      <c r="M161" s="197"/>
      <c r="N161" s="198"/>
      <c r="O161" s="198"/>
      <c r="P161" s="199">
        <f>SUM(P162:P163)</f>
        <v>0</v>
      </c>
      <c r="Q161" s="198"/>
      <c r="R161" s="199">
        <f>SUM(R162:R163)</f>
        <v>0</v>
      </c>
      <c r="S161" s="198"/>
      <c r="T161" s="200">
        <f>SUM(T162:T163)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01" t="s">
        <v>79</v>
      </c>
      <c r="AT161" s="202" t="s">
        <v>70</v>
      </c>
      <c r="AU161" s="202" t="s">
        <v>79</v>
      </c>
      <c r="AY161" s="201" t="s">
        <v>152</v>
      </c>
      <c r="BK161" s="203">
        <f>SUM(BK162:BK163)</f>
        <v>0</v>
      </c>
    </row>
    <row r="162" s="2" customFormat="1" ht="33" customHeight="1">
      <c r="A162" s="39"/>
      <c r="B162" s="40"/>
      <c r="C162" s="206" t="s">
        <v>250</v>
      </c>
      <c r="D162" s="206" t="s">
        <v>157</v>
      </c>
      <c r="E162" s="207" t="s">
        <v>283</v>
      </c>
      <c r="F162" s="208" t="s">
        <v>284</v>
      </c>
      <c r="G162" s="209" t="s">
        <v>205</v>
      </c>
      <c r="H162" s="210">
        <v>7.4740000000000002</v>
      </c>
      <c r="I162" s="211"/>
      <c r="J162" s="212">
        <f>ROUND(I162*H162,2)</f>
        <v>0</v>
      </c>
      <c r="K162" s="208" t="s">
        <v>173</v>
      </c>
      <c r="L162" s="45"/>
      <c r="M162" s="213" t="s">
        <v>19</v>
      </c>
      <c r="N162" s="214" t="s">
        <v>42</v>
      </c>
      <c r="O162" s="85"/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17" t="s">
        <v>161</v>
      </c>
      <c r="AT162" s="217" t="s">
        <v>157</v>
      </c>
      <c r="AU162" s="217" t="s">
        <v>81</v>
      </c>
      <c r="AY162" s="18" t="s">
        <v>152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8" t="s">
        <v>79</v>
      </c>
      <c r="BK162" s="218">
        <f>ROUND(I162*H162,2)</f>
        <v>0</v>
      </c>
      <c r="BL162" s="18" t="s">
        <v>161</v>
      </c>
      <c r="BM162" s="217" t="s">
        <v>630</v>
      </c>
    </row>
    <row r="163" s="2" customFormat="1">
      <c r="A163" s="39"/>
      <c r="B163" s="40"/>
      <c r="C163" s="41"/>
      <c r="D163" s="242" t="s">
        <v>175</v>
      </c>
      <c r="E163" s="41"/>
      <c r="F163" s="243" t="s">
        <v>286</v>
      </c>
      <c r="G163" s="41"/>
      <c r="H163" s="41"/>
      <c r="I163" s="244"/>
      <c r="J163" s="41"/>
      <c r="K163" s="41"/>
      <c r="L163" s="45"/>
      <c r="M163" s="245"/>
      <c r="N163" s="246"/>
      <c r="O163" s="85"/>
      <c r="P163" s="85"/>
      <c r="Q163" s="85"/>
      <c r="R163" s="85"/>
      <c r="S163" s="85"/>
      <c r="T163" s="86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175</v>
      </c>
      <c r="AU163" s="18" t="s">
        <v>81</v>
      </c>
    </row>
    <row r="164" s="12" customFormat="1" ht="25.92" customHeight="1">
      <c r="A164" s="12"/>
      <c r="B164" s="190"/>
      <c r="C164" s="191"/>
      <c r="D164" s="192" t="s">
        <v>70</v>
      </c>
      <c r="E164" s="193" t="s">
        <v>287</v>
      </c>
      <c r="F164" s="193" t="s">
        <v>288</v>
      </c>
      <c r="G164" s="191"/>
      <c r="H164" s="191"/>
      <c r="I164" s="194"/>
      <c r="J164" s="195">
        <f>BK164</f>
        <v>0</v>
      </c>
      <c r="K164" s="191"/>
      <c r="L164" s="196"/>
      <c r="M164" s="197"/>
      <c r="N164" s="198"/>
      <c r="O164" s="198"/>
      <c r="P164" s="199">
        <f>P165+P180+P184+P187+P192+P212+P242+P265</f>
        <v>0</v>
      </c>
      <c r="Q164" s="198"/>
      <c r="R164" s="199">
        <f>R165+R180+R184+R187+R192+R212+R242+R265</f>
        <v>0.8743035400000001</v>
      </c>
      <c r="S164" s="198"/>
      <c r="T164" s="200">
        <f>T165+T180+T184+T187+T192+T212+T242+T265</f>
        <v>0.0096938400000000004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01" t="s">
        <v>81</v>
      </c>
      <c r="AT164" s="202" t="s">
        <v>70</v>
      </c>
      <c r="AU164" s="202" t="s">
        <v>71</v>
      </c>
      <c r="AY164" s="201" t="s">
        <v>152</v>
      </c>
      <c r="BK164" s="203">
        <f>BK165+BK180+BK184+BK187+BK192+BK212+BK242+BK265</f>
        <v>0</v>
      </c>
    </row>
    <row r="165" s="12" customFormat="1" ht="22.8" customHeight="1">
      <c r="A165" s="12"/>
      <c r="B165" s="190"/>
      <c r="C165" s="191"/>
      <c r="D165" s="192" t="s">
        <v>70</v>
      </c>
      <c r="E165" s="204" t="s">
        <v>289</v>
      </c>
      <c r="F165" s="204" t="s">
        <v>290</v>
      </c>
      <c r="G165" s="191"/>
      <c r="H165" s="191"/>
      <c r="I165" s="194"/>
      <c r="J165" s="205">
        <f>BK165</f>
        <v>0</v>
      </c>
      <c r="K165" s="191"/>
      <c r="L165" s="196"/>
      <c r="M165" s="197"/>
      <c r="N165" s="198"/>
      <c r="O165" s="198"/>
      <c r="P165" s="199">
        <f>SUM(P166:P179)</f>
        <v>0</v>
      </c>
      <c r="Q165" s="198"/>
      <c r="R165" s="199">
        <f>SUM(R166:R179)</f>
        <v>0.026842440000000002</v>
      </c>
      <c r="S165" s="198"/>
      <c r="T165" s="200">
        <f>SUM(T166:T179)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01" t="s">
        <v>81</v>
      </c>
      <c r="AT165" s="202" t="s">
        <v>70</v>
      </c>
      <c r="AU165" s="202" t="s">
        <v>79</v>
      </c>
      <c r="AY165" s="201" t="s">
        <v>152</v>
      </c>
      <c r="BK165" s="203">
        <f>SUM(BK166:BK179)</f>
        <v>0</v>
      </c>
    </row>
    <row r="166" s="2" customFormat="1" ht="24.15" customHeight="1">
      <c r="A166" s="39"/>
      <c r="B166" s="40"/>
      <c r="C166" s="206" t="s">
        <v>255</v>
      </c>
      <c r="D166" s="206" t="s">
        <v>157</v>
      </c>
      <c r="E166" s="207" t="s">
        <v>292</v>
      </c>
      <c r="F166" s="208" t="s">
        <v>293</v>
      </c>
      <c r="G166" s="209" t="s">
        <v>160</v>
      </c>
      <c r="H166" s="210">
        <v>36.700000000000003</v>
      </c>
      <c r="I166" s="211"/>
      <c r="J166" s="212">
        <f>ROUND(I166*H166,2)</f>
        <v>0</v>
      </c>
      <c r="K166" s="208" t="s">
        <v>173</v>
      </c>
      <c r="L166" s="45"/>
      <c r="M166" s="213" t="s">
        <v>19</v>
      </c>
      <c r="N166" s="214" t="s">
        <v>42</v>
      </c>
      <c r="O166" s="85"/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17" t="s">
        <v>265</v>
      </c>
      <c r="AT166" s="217" t="s">
        <v>157</v>
      </c>
      <c r="AU166" s="217" t="s">
        <v>81</v>
      </c>
      <c r="AY166" s="18" t="s">
        <v>152</v>
      </c>
      <c r="BE166" s="218">
        <f>IF(N166="základní",J166,0)</f>
        <v>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8" t="s">
        <v>79</v>
      </c>
      <c r="BK166" s="218">
        <f>ROUND(I166*H166,2)</f>
        <v>0</v>
      </c>
      <c r="BL166" s="18" t="s">
        <v>265</v>
      </c>
      <c r="BM166" s="217" t="s">
        <v>631</v>
      </c>
    </row>
    <row r="167" s="2" customFormat="1">
      <c r="A167" s="39"/>
      <c r="B167" s="40"/>
      <c r="C167" s="41"/>
      <c r="D167" s="242" t="s">
        <v>175</v>
      </c>
      <c r="E167" s="41"/>
      <c r="F167" s="243" t="s">
        <v>295</v>
      </c>
      <c r="G167" s="41"/>
      <c r="H167" s="41"/>
      <c r="I167" s="244"/>
      <c r="J167" s="41"/>
      <c r="K167" s="41"/>
      <c r="L167" s="45"/>
      <c r="M167" s="245"/>
      <c r="N167" s="246"/>
      <c r="O167" s="85"/>
      <c r="P167" s="85"/>
      <c r="Q167" s="85"/>
      <c r="R167" s="85"/>
      <c r="S167" s="85"/>
      <c r="T167" s="86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175</v>
      </c>
      <c r="AU167" s="18" t="s">
        <v>81</v>
      </c>
    </row>
    <row r="168" s="2" customFormat="1" ht="33" customHeight="1">
      <c r="A168" s="39"/>
      <c r="B168" s="40"/>
      <c r="C168" s="247" t="s">
        <v>8</v>
      </c>
      <c r="D168" s="247" t="s">
        <v>296</v>
      </c>
      <c r="E168" s="248" t="s">
        <v>297</v>
      </c>
      <c r="F168" s="249" t="s">
        <v>298</v>
      </c>
      <c r="G168" s="250" t="s">
        <v>160</v>
      </c>
      <c r="H168" s="251">
        <v>37.433999999999998</v>
      </c>
      <c r="I168" s="252"/>
      <c r="J168" s="253">
        <f>ROUND(I168*H168,2)</f>
        <v>0</v>
      </c>
      <c r="K168" s="249" t="s">
        <v>19</v>
      </c>
      <c r="L168" s="254"/>
      <c r="M168" s="255" t="s">
        <v>19</v>
      </c>
      <c r="N168" s="256" t="s">
        <v>42</v>
      </c>
      <c r="O168" s="85"/>
      <c r="P168" s="215">
        <f>O168*H168</f>
        <v>0</v>
      </c>
      <c r="Q168" s="215">
        <v>0.00025999999999999998</v>
      </c>
      <c r="R168" s="215">
        <f>Q168*H168</f>
        <v>0.0097328399999999978</v>
      </c>
      <c r="S168" s="215">
        <v>0</v>
      </c>
      <c r="T168" s="216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17" t="s">
        <v>299</v>
      </c>
      <c r="AT168" s="217" t="s">
        <v>296</v>
      </c>
      <c r="AU168" s="217" t="s">
        <v>81</v>
      </c>
      <c r="AY168" s="18" t="s">
        <v>152</v>
      </c>
      <c r="BE168" s="218">
        <f>IF(N168="základní",J168,0)</f>
        <v>0</v>
      </c>
      <c r="BF168" s="218">
        <f>IF(N168="snížená",J168,0)</f>
        <v>0</v>
      </c>
      <c r="BG168" s="218">
        <f>IF(N168="zákl. přenesená",J168,0)</f>
        <v>0</v>
      </c>
      <c r="BH168" s="218">
        <f>IF(N168="sníž. přenesená",J168,0)</f>
        <v>0</v>
      </c>
      <c r="BI168" s="218">
        <f>IF(N168="nulová",J168,0)</f>
        <v>0</v>
      </c>
      <c r="BJ168" s="18" t="s">
        <v>79</v>
      </c>
      <c r="BK168" s="218">
        <f>ROUND(I168*H168,2)</f>
        <v>0</v>
      </c>
      <c r="BL168" s="18" t="s">
        <v>265</v>
      </c>
      <c r="BM168" s="217" t="s">
        <v>632</v>
      </c>
    </row>
    <row r="169" s="13" customFormat="1">
      <c r="A169" s="13"/>
      <c r="B169" s="219"/>
      <c r="C169" s="220"/>
      <c r="D169" s="221" t="s">
        <v>163</v>
      </c>
      <c r="E169" s="222" t="s">
        <v>19</v>
      </c>
      <c r="F169" s="223" t="s">
        <v>101</v>
      </c>
      <c r="G169" s="220"/>
      <c r="H169" s="224">
        <v>36.700000000000003</v>
      </c>
      <c r="I169" s="225"/>
      <c r="J169" s="220"/>
      <c r="K169" s="220"/>
      <c r="L169" s="226"/>
      <c r="M169" s="227"/>
      <c r="N169" s="228"/>
      <c r="O169" s="228"/>
      <c r="P169" s="228"/>
      <c r="Q169" s="228"/>
      <c r="R169" s="228"/>
      <c r="S169" s="228"/>
      <c r="T169" s="229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0" t="s">
        <v>163</v>
      </c>
      <c r="AU169" s="230" t="s">
        <v>81</v>
      </c>
      <c r="AV169" s="13" t="s">
        <v>81</v>
      </c>
      <c r="AW169" s="13" t="s">
        <v>33</v>
      </c>
      <c r="AX169" s="13" t="s">
        <v>71</v>
      </c>
      <c r="AY169" s="230" t="s">
        <v>152</v>
      </c>
    </row>
    <row r="170" s="14" customFormat="1">
      <c r="A170" s="14"/>
      <c r="B170" s="231"/>
      <c r="C170" s="232"/>
      <c r="D170" s="221" t="s">
        <v>163</v>
      </c>
      <c r="E170" s="233" t="s">
        <v>19</v>
      </c>
      <c r="F170" s="234" t="s">
        <v>166</v>
      </c>
      <c r="G170" s="232"/>
      <c r="H170" s="235">
        <v>36.700000000000003</v>
      </c>
      <c r="I170" s="236"/>
      <c r="J170" s="232"/>
      <c r="K170" s="232"/>
      <c r="L170" s="237"/>
      <c r="M170" s="238"/>
      <c r="N170" s="239"/>
      <c r="O170" s="239"/>
      <c r="P170" s="239"/>
      <c r="Q170" s="239"/>
      <c r="R170" s="239"/>
      <c r="S170" s="239"/>
      <c r="T170" s="240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41" t="s">
        <v>163</v>
      </c>
      <c r="AU170" s="241" t="s">
        <v>81</v>
      </c>
      <c r="AV170" s="14" t="s">
        <v>161</v>
      </c>
      <c r="AW170" s="14" t="s">
        <v>33</v>
      </c>
      <c r="AX170" s="14" t="s">
        <v>79</v>
      </c>
      <c r="AY170" s="241" t="s">
        <v>152</v>
      </c>
    </row>
    <row r="171" s="13" customFormat="1">
      <c r="A171" s="13"/>
      <c r="B171" s="219"/>
      <c r="C171" s="220"/>
      <c r="D171" s="221" t="s">
        <v>163</v>
      </c>
      <c r="E171" s="220"/>
      <c r="F171" s="223" t="s">
        <v>633</v>
      </c>
      <c r="G171" s="220"/>
      <c r="H171" s="224">
        <v>37.433999999999998</v>
      </c>
      <c r="I171" s="225"/>
      <c r="J171" s="220"/>
      <c r="K171" s="220"/>
      <c r="L171" s="226"/>
      <c r="M171" s="227"/>
      <c r="N171" s="228"/>
      <c r="O171" s="228"/>
      <c r="P171" s="228"/>
      <c r="Q171" s="228"/>
      <c r="R171" s="228"/>
      <c r="S171" s="228"/>
      <c r="T171" s="22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0" t="s">
        <v>163</v>
      </c>
      <c r="AU171" s="230" t="s">
        <v>81</v>
      </c>
      <c r="AV171" s="13" t="s">
        <v>81</v>
      </c>
      <c r="AW171" s="13" t="s">
        <v>4</v>
      </c>
      <c r="AX171" s="13" t="s">
        <v>79</v>
      </c>
      <c r="AY171" s="230" t="s">
        <v>152</v>
      </c>
    </row>
    <row r="172" s="2" customFormat="1" ht="24.15" customHeight="1">
      <c r="A172" s="39"/>
      <c r="B172" s="40"/>
      <c r="C172" s="206" t="s">
        <v>265</v>
      </c>
      <c r="D172" s="206" t="s">
        <v>157</v>
      </c>
      <c r="E172" s="207" t="s">
        <v>303</v>
      </c>
      <c r="F172" s="208" t="s">
        <v>304</v>
      </c>
      <c r="G172" s="209" t="s">
        <v>160</v>
      </c>
      <c r="H172" s="210">
        <v>36.700000000000003</v>
      </c>
      <c r="I172" s="211"/>
      <c r="J172" s="212">
        <f>ROUND(I172*H172,2)</f>
        <v>0</v>
      </c>
      <c r="K172" s="208" t="s">
        <v>173</v>
      </c>
      <c r="L172" s="45"/>
      <c r="M172" s="213" t="s">
        <v>19</v>
      </c>
      <c r="N172" s="214" t="s">
        <v>42</v>
      </c>
      <c r="O172" s="85"/>
      <c r="P172" s="215">
        <f>O172*H172</f>
        <v>0</v>
      </c>
      <c r="Q172" s="215">
        <v>0</v>
      </c>
      <c r="R172" s="215">
        <f>Q172*H172</f>
        <v>0</v>
      </c>
      <c r="S172" s="215">
        <v>0</v>
      </c>
      <c r="T172" s="216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17" t="s">
        <v>265</v>
      </c>
      <c r="AT172" s="217" t="s">
        <v>157</v>
      </c>
      <c r="AU172" s="217" t="s">
        <v>81</v>
      </c>
      <c r="AY172" s="18" t="s">
        <v>152</v>
      </c>
      <c r="BE172" s="218">
        <f>IF(N172="základní",J172,0)</f>
        <v>0</v>
      </c>
      <c r="BF172" s="218">
        <f>IF(N172="snížená",J172,0)</f>
        <v>0</v>
      </c>
      <c r="BG172" s="218">
        <f>IF(N172="zákl. přenesená",J172,0)</f>
        <v>0</v>
      </c>
      <c r="BH172" s="218">
        <f>IF(N172="sníž. přenesená",J172,0)</f>
        <v>0</v>
      </c>
      <c r="BI172" s="218">
        <f>IF(N172="nulová",J172,0)</f>
        <v>0</v>
      </c>
      <c r="BJ172" s="18" t="s">
        <v>79</v>
      </c>
      <c r="BK172" s="218">
        <f>ROUND(I172*H172,2)</f>
        <v>0</v>
      </c>
      <c r="BL172" s="18" t="s">
        <v>265</v>
      </c>
      <c r="BM172" s="217" t="s">
        <v>634</v>
      </c>
    </row>
    <row r="173" s="2" customFormat="1">
      <c r="A173" s="39"/>
      <c r="B173" s="40"/>
      <c r="C173" s="41"/>
      <c r="D173" s="242" t="s">
        <v>175</v>
      </c>
      <c r="E173" s="41"/>
      <c r="F173" s="243" t="s">
        <v>306</v>
      </c>
      <c r="G173" s="41"/>
      <c r="H173" s="41"/>
      <c r="I173" s="244"/>
      <c r="J173" s="41"/>
      <c r="K173" s="41"/>
      <c r="L173" s="45"/>
      <c r="M173" s="245"/>
      <c r="N173" s="246"/>
      <c r="O173" s="85"/>
      <c r="P173" s="85"/>
      <c r="Q173" s="85"/>
      <c r="R173" s="85"/>
      <c r="S173" s="85"/>
      <c r="T173" s="86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175</v>
      </c>
      <c r="AU173" s="18" t="s">
        <v>81</v>
      </c>
    </row>
    <row r="174" s="2" customFormat="1" ht="16.5" customHeight="1">
      <c r="A174" s="39"/>
      <c r="B174" s="40"/>
      <c r="C174" s="247" t="s">
        <v>270</v>
      </c>
      <c r="D174" s="247" t="s">
        <v>296</v>
      </c>
      <c r="E174" s="248" t="s">
        <v>308</v>
      </c>
      <c r="F174" s="249" t="s">
        <v>309</v>
      </c>
      <c r="G174" s="250" t="s">
        <v>160</v>
      </c>
      <c r="H174" s="251">
        <v>42.774000000000001</v>
      </c>
      <c r="I174" s="252"/>
      <c r="J174" s="253">
        <f>ROUND(I174*H174,2)</f>
        <v>0</v>
      </c>
      <c r="K174" s="249" t="s">
        <v>173</v>
      </c>
      <c r="L174" s="254"/>
      <c r="M174" s="255" t="s">
        <v>19</v>
      </c>
      <c r="N174" s="256" t="s">
        <v>42</v>
      </c>
      <c r="O174" s="85"/>
      <c r="P174" s="215">
        <f>O174*H174</f>
        <v>0</v>
      </c>
      <c r="Q174" s="215">
        <v>0.00040000000000000002</v>
      </c>
      <c r="R174" s="215">
        <f>Q174*H174</f>
        <v>0.017109600000000003</v>
      </c>
      <c r="S174" s="215">
        <v>0</v>
      </c>
      <c r="T174" s="216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17" t="s">
        <v>299</v>
      </c>
      <c r="AT174" s="217" t="s">
        <v>296</v>
      </c>
      <c r="AU174" s="217" t="s">
        <v>81</v>
      </c>
      <c r="AY174" s="18" t="s">
        <v>152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8" t="s">
        <v>79</v>
      </c>
      <c r="BK174" s="218">
        <f>ROUND(I174*H174,2)</f>
        <v>0</v>
      </c>
      <c r="BL174" s="18" t="s">
        <v>265</v>
      </c>
      <c r="BM174" s="217" t="s">
        <v>635</v>
      </c>
    </row>
    <row r="175" s="13" customFormat="1">
      <c r="A175" s="13"/>
      <c r="B175" s="219"/>
      <c r="C175" s="220"/>
      <c r="D175" s="221" t="s">
        <v>163</v>
      </c>
      <c r="E175" s="222" t="s">
        <v>19</v>
      </c>
      <c r="F175" s="223" t="s">
        <v>101</v>
      </c>
      <c r="G175" s="220"/>
      <c r="H175" s="224">
        <v>36.700000000000003</v>
      </c>
      <c r="I175" s="225"/>
      <c r="J175" s="220"/>
      <c r="K175" s="220"/>
      <c r="L175" s="226"/>
      <c r="M175" s="227"/>
      <c r="N175" s="228"/>
      <c r="O175" s="228"/>
      <c r="P175" s="228"/>
      <c r="Q175" s="228"/>
      <c r="R175" s="228"/>
      <c r="S175" s="228"/>
      <c r="T175" s="229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0" t="s">
        <v>163</v>
      </c>
      <c r="AU175" s="230" t="s">
        <v>81</v>
      </c>
      <c r="AV175" s="13" t="s">
        <v>81</v>
      </c>
      <c r="AW175" s="13" t="s">
        <v>33</v>
      </c>
      <c r="AX175" s="13" t="s">
        <v>71</v>
      </c>
      <c r="AY175" s="230" t="s">
        <v>152</v>
      </c>
    </row>
    <row r="176" s="14" customFormat="1">
      <c r="A176" s="14"/>
      <c r="B176" s="231"/>
      <c r="C176" s="232"/>
      <c r="D176" s="221" t="s">
        <v>163</v>
      </c>
      <c r="E176" s="233" t="s">
        <v>19</v>
      </c>
      <c r="F176" s="234" t="s">
        <v>166</v>
      </c>
      <c r="G176" s="232"/>
      <c r="H176" s="235">
        <v>36.700000000000003</v>
      </c>
      <c r="I176" s="236"/>
      <c r="J176" s="232"/>
      <c r="K176" s="232"/>
      <c r="L176" s="237"/>
      <c r="M176" s="238"/>
      <c r="N176" s="239"/>
      <c r="O176" s="239"/>
      <c r="P176" s="239"/>
      <c r="Q176" s="239"/>
      <c r="R176" s="239"/>
      <c r="S176" s="239"/>
      <c r="T176" s="240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41" t="s">
        <v>163</v>
      </c>
      <c r="AU176" s="241" t="s">
        <v>81</v>
      </c>
      <c r="AV176" s="14" t="s">
        <v>161</v>
      </c>
      <c r="AW176" s="14" t="s">
        <v>33</v>
      </c>
      <c r="AX176" s="14" t="s">
        <v>79</v>
      </c>
      <c r="AY176" s="241" t="s">
        <v>152</v>
      </c>
    </row>
    <row r="177" s="13" customFormat="1">
      <c r="A177" s="13"/>
      <c r="B177" s="219"/>
      <c r="C177" s="220"/>
      <c r="D177" s="221" t="s">
        <v>163</v>
      </c>
      <c r="E177" s="220"/>
      <c r="F177" s="223" t="s">
        <v>636</v>
      </c>
      <c r="G177" s="220"/>
      <c r="H177" s="224">
        <v>42.774000000000001</v>
      </c>
      <c r="I177" s="225"/>
      <c r="J177" s="220"/>
      <c r="K177" s="220"/>
      <c r="L177" s="226"/>
      <c r="M177" s="227"/>
      <c r="N177" s="228"/>
      <c r="O177" s="228"/>
      <c r="P177" s="228"/>
      <c r="Q177" s="228"/>
      <c r="R177" s="228"/>
      <c r="S177" s="228"/>
      <c r="T177" s="22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0" t="s">
        <v>163</v>
      </c>
      <c r="AU177" s="230" t="s">
        <v>81</v>
      </c>
      <c r="AV177" s="13" t="s">
        <v>81</v>
      </c>
      <c r="AW177" s="13" t="s">
        <v>4</v>
      </c>
      <c r="AX177" s="13" t="s">
        <v>79</v>
      </c>
      <c r="AY177" s="230" t="s">
        <v>152</v>
      </c>
    </row>
    <row r="178" s="2" customFormat="1" ht="24.15" customHeight="1">
      <c r="A178" s="39"/>
      <c r="B178" s="40"/>
      <c r="C178" s="206" t="s">
        <v>275</v>
      </c>
      <c r="D178" s="206" t="s">
        <v>157</v>
      </c>
      <c r="E178" s="207" t="s">
        <v>313</v>
      </c>
      <c r="F178" s="208" t="s">
        <v>314</v>
      </c>
      <c r="G178" s="209" t="s">
        <v>205</v>
      </c>
      <c r="H178" s="210">
        <v>0.027</v>
      </c>
      <c r="I178" s="211"/>
      <c r="J178" s="212">
        <f>ROUND(I178*H178,2)</f>
        <v>0</v>
      </c>
      <c r="K178" s="208" t="s">
        <v>173</v>
      </c>
      <c r="L178" s="45"/>
      <c r="M178" s="213" t="s">
        <v>19</v>
      </c>
      <c r="N178" s="214" t="s">
        <v>42</v>
      </c>
      <c r="O178" s="85"/>
      <c r="P178" s="215">
        <f>O178*H178</f>
        <v>0</v>
      </c>
      <c r="Q178" s="215">
        <v>0</v>
      </c>
      <c r="R178" s="215">
        <f>Q178*H178</f>
        <v>0</v>
      </c>
      <c r="S178" s="215">
        <v>0</v>
      </c>
      <c r="T178" s="216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17" t="s">
        <v>265</v>
      </c>
      <c r="AT178" s="217" t="s">
        <v>157</v>
      </c>
      <c r="AU178" s="217" t="s">
        <v>81</v>
      </c>
      <c r="AY178" s="18" t="s">
        <v>152</v>
      </c>
      <c r="BE178" s="218">
        <f>IF(N178="základní",J178,0)</f>
        <v>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8" t="s">
        <v>79</v>
      </c>
      <c r="BK178" s="218">
        <f>ROUND(I178*H178,2)</f>
        <v>0</v>
      </c>
      <c r="BL178" s="18" t="s">
        <v>265</v>
      </c>
      <c r="BM178" s="217" t="s">
        <v>637</v>
      </c>
    </row>
    <row r="179" s="2" customFormat="1">
      <c r="A179" s="39"/>
      <c r="B179" s="40"/>
      <c r="C179" s="41"/>
      <c r="D179" s="242" t="s">
        <v>175</v>
      </c>
      <c r="E179" s="41"/>
      <c r="F179" s="243" t="s">
        <v>316</v>
      </c>
      <c r="G179" s="41"/>
      <c r="H179" s="41"/>
      <c r="I179" s="244"/>
      <c r="J179" s="41"/>
      <c r="K179" s="41"/>
      <c r="L179" s="45"/>
      <c r="M179" s="245"/>
      <c r="N179" s="246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175</v>
      </c>
      <c r="AU179" s="18" t="s">
        <v>81</v>
      </c>
    </row>
    <row r="180" s="12" customFormat="1" ht="22.8" customHeight="1">
      <c r="A180" s="12"/>
      <c r="B180" s="190"/>
      <c r="C180" s="191"/>
      <c r="D180" s="192" t="s">
        <v>70</v>
      </c>
      <c r="E180" s="204" t="s">
        <v>317</v>
      </c>
      <c r="F180" s="204" t="s">
        <v>318</v>
      </c>
      <c r="G180" s="191"/>
      <c r="H180" s="191"/>
      <c r="I180" s="194"/>
      <c r="J180" s="205">
        <f>BK180</f>
        <v>0</v>
      </c>
      <c r="K180" s="191"/>
      <c r="L180" s="196"/>
      <c r="M180" s="197"/>
      <c r="N180" s="198"/>
      <c r="O180" s="198"/>
      <c r="P180" s="199">
        <f>SUM(P181:P183)</f>
        <v>0</v>
      </c>
      <c r="Q180" s="198"/>
      <c r="R180" s="199">
        <f>SUM(R181:R183)</f>
        <v>0</v>
      </c>
      <c r="S180" s="198"/>
      <c r="T180" s="200">
        <f>SUM(T181:T183)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01" t="s">
        <v>81</v>
      </c>
      <c r="AT180" s="202" t="s">
        <v>70</v>
      </c>
      <c r="AU180" s="202" t="s">
        <v>79</v>
      </c>
      <c r="AY180" s="201" t="s">
        <v>152</v>
      </c>
      <c r="BK180" s="203">
        <f>SUM(BK181:BK183)</f>
        <v>0</v>
      </c>
    </row>
    <row r="181" s="2" customFormat="1" ht="16.5" customHeight="1">
      <c r="A181" s="39"/>
      <c r="B181" s="40"/>
      <c r="C181" s="206" t="s">
        <v>282</v>
      </c>
      <c r="D181" s="206" t="s">
        <v>157</v>
      </c>
      <c r="E181" s="207" t="s">
        <v>320</v>
      </c>
      <c r="F181" s="208" t="s">
        <v>321</v>
      </c>
      <c r="G181" s="209" t="s">
        <v>322</v>
      </c>
      <c r="H181" s="210">
        <v>3.8700000000000001</v>
      </c>
      <c r="I181" s="211"/>
      <c r="J181" s="212">
        <f>ROUND(I181*H181,2)</f>
        <v>0</v>
      </c>
      <c r="K181" s="208" t="s">
        <v>19</v>
      </c>
      <c r="L181" s="45"/>
      <c r="M181" s="213" t="s">
        <v>19</v>
      </c>
      <c r="N181" s="214" t="s">
        <v>42</v>
      </c>
      <c r="O181" s="85"/>
      <c r="P181" s="215">
        <f>O181*H181</f>
        <v>0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17" t="s">
        <v>265</v>
      </c>
      <c r="AT181" s="217" t="s">
        <v>157</v>
      </c>
      <c r="AU181" s="217" t="s">
        <v>81</v>
      </c>
      <c r="AY181" s="18" t="s">
        <v>152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8" t="s">
        <v>79</v>
      </c>
      <c r="BK181" s="218">
        <f>ROUND(I181*H181,2)</f>
        <v>0</v>
      </c>
      <c r="BL181" s="18" t="s">
        <v>265</v>
      </c>
      <c r="BM181" s="217" t="s">
        <v>638</v>
      </c>
    </row>
    <row r="182" s="2" customFormat="1" ht="16.5" customHeight="1">
      <c r="A182" s="39"/>
      <c r="B182" s="40"/>
      <c r="C182" s="206" t="s">
        <v>291</v>
      </c>
      <c r="D182" s="206" t="s">
        <v>157</v>
      </c>
      <c r="E182" s="207" t="s">
        <v>325</v>
      </c>
      <c r="F182" s="208" t="s">
        <v>326</v>
      </c>
      <c r="G182" s="209" t="s">
        <v>322</v>
      </c>
      <c r="H182" s="210">
        <v>3.8700000000000001</v>
      </c>
      <c r="I182" s="211"/>
      <c r="J182" s="212">
        <f>ROUND(I182*H182,2)</f>
        <v>0</v>
      </c>
      <c r="K182" s="208" t="s">
        <v>19</v>
      </c>
      <c r="L182" s="45"/>
      <c r="M182" s="213" t="s">
        <v>19</v>
      </c>
      <c r="N182" s="214" t="s">
        <v>42</v>
      </c>
      <c r="O182" s="85"/>
      <c r="P182" s="215">
        <f>O182*H182</f>
        <v>0</v>
      </c>
      <c r="Q182" s="215">
        <v>0</v>
      </c>
      <c r="R182" s="215">
        <f>Q182*H182</f>
        <v>0</v>
      </c>
      <c r="S182" s="215">
        <v>0</v>
      </c>
      <c r="T182" s="216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17" t="s">
        <v>265</v>
      </c>
      <c r="AT182" s="217" t="s">
        <v>157</v>
      </c>
      <c r="AU182" s="217" t="s">
        <v>81</v>
      </c>
      <c r="AY182" s="18" t="s">
        <v>152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8" t="s">
        <v>79</v>
      </c>
      <c r="BK182" s="218">
        <f>ROUND(I182*H182,2)</f>
        <v>0</v>
      </c>
      <c r="BL182" s="18" t="s">
        <v>265</v>
      </c>
      <c r="BM182" s="217" t="s">
        <v>639</v>
      </c>
    </row>
    <row r="183" s="2" customFormat="1" ht="16.5" customHeight="1">
      <c r="A183" s="39"/>
      <c r="B183" s="40"/>
      <c r="C183" s="206" t="s">
        <v>7</v>
      </c>
      <c r="D183" s="206" t="s">
        <v>157</v>
      </c>
      <c r="E183" s="207" t="s">
        <v>329</v>
      </c>
      <c r="F183" s="208" t="s">
        <v>330</v>
      </c>
      <c r="G183" s="209" t="s">
        <v>322</v>
      </c>
      <c r="H183" s="210">
        <v>3.8700000000000001</v>
      </c>
      <c r="I183" s="211"/>
      <c r="J183" s="212">
        <f>ROUND(I183*H183,2)</f>
        <v>0</v>
      </c>
      <c r="K183" s="208" t="s">
        <v>19</v>
      </c>
      <c r="L183" s="45"/>
      <c r="M183" s="213" t="s">
        <v>19</v>
      </c>
      <c r="N183" s="214" t="s">
        <v>42</v>
      </c>
      <c r="O183" s="85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17" t="s">
        <v>265</v>
      </c>
      <c r="AT183" s="217" t="s">
        <v>157</v>
      </c>
      <c r="AU183" s="217" t="s">
        <v>81</v>
      </c>
      <c r="AY183" s="18" t="s">
        <v>152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8" t="s">
        <v>79</v>
      </c>
      <c r="BK183" s="218">
        <f>ROUND(I183*H183,2)</f>
        <v>0</v>
      </c>
      <c r="BL183" s="18" t="s">
        <v>265</v>
      </c>
      <c r="BM183" s="217" t="s">
        <v>640</v>
      </c>
    </row>
    <row r="184" s="12" customFormat="1" ht="22.8" customHeight="1">
      <c r="A184" s="12"/>
      <c r="B184" s="190"/>
      <c r="C184" s="191"/>
      <c r="D184" s="192" t="s">
        <v>70</v>
      </c>
      <c r="E184" s="204" t="s">
        <v>332</v>
      </c>
      <c r="F184" s="204" t="s">
        <v>333</v>
      </c>
      <c r="G184" s="191"/>
      <c r="H184" s="191"/>
      <c r="I184" s="194"/>
      <c r="J184" s="205">
        <f>BK184</f>
        <v>0</v>
      </c>
      <c r="K184" s="191"/>
      <c r="L184" s="196"/>
      <c r="M184" s="197"/>
      <c r="N184" s="198"/>
      <c r="O184" s="198"/>
      <c r="P184" s="199">
        <f>SUM(P185:P186)</f>
        <v>0</v>
      </c>
      <c r="Q184" s="198"/>
      <c r="R184" s="199">
        <f>SUM(R185:R186)</f>
        <v>0</v>
      </c>
      <c r="S184" s="198"/>
      <c r="T184" s="200">
        <f>SUM(T185:T186)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01" t="s">
        <v>81</v>
      </c>
      <c r="AT184" s="202" t="s">
        <v>70</v>
      </c>
      <c r="AU184" s="202" t="s">
        <v>79</v>
      </c>
      <c r="AY184" s="201" t="s">
        <v>152</v>
      </c>
      <c r="BK184" s="203">
        <f>SUM(BK185:BK186)</f>
        <v>0</v>
      </c>
    </row>
    <row r="185" s="2" customFormat="1" ht="16.5" customHeight="1">
      <c r="A185" s="39"/>
      <c r="B185" s="40"/>
      <c r="C185" s="206" t="s">
        <v>302</v>
      </c>
      <c r="D185" s="206" t="s">
        <v>157</v>
      </c>
      <c r="E185" s="207" t="s">
        <v>335</v>
      </c>
      <c r="F185" s="208" t="s">
        <v>336</v>
      </c>
      <c r="G185" s="209" t="s">
        <v>337</v>
      </c>
      <c r="H185" s="210">
        <v>1</v>
      </c>
      <c r="I185" s="211"/>
      <c r="J185" s="212">
        <f>ROUND(I185*H185,2)</f>
        <v>0</v>
      </c>
      <c r="K185" s="208" t="s">
        <v>19</v>
      </c>
      <c r="L185" s="45"/>
      <c r="M185" s="213" t="s">
        <v>19</v>
      </c>
      <c r="N185" s="214" t="s">
        <v>42</v>
      </c>
      <c r="O185" s="85"/>
      <c r="P185" s="215">
        <f>O185*H185</f>
        <v>0</v>
      </c>
      <c r="Q185" s="215">
        <v>0</v>
      </c>
      <c r="R185" s="215">
        <f>Q185*H185</f>
        <v>0</v>
      </c>
      <c r="S185" s="215">
        <v>0</v>
      </c>
      <c r="T185" s="216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17" t="s">
        <v>265</v>
      </c>
      <c r="AT185" s="217" t="s">
        <v>157</v>
      </c>
      <c r="AU185" s="217" t="s">
        <v>81</v>
      </c>
      <c r="AY185" s="18" t="s">
        <v>152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8" t="s">
        <v>79</v>
      </c>
      <c r="BK185" s="218">
        <f>ROUND(I185*H185,2)</f>
        <v>0</v>
      </c>
      <c r="BL185" s="18" t="s">
        <v>265</v>
      </c>
      <c r="BM185" s="217" t="s">
        <v>641</v>
      </c>
    </row>
    <row r="186" s="2" customFormat="1" ht="16.5" customHeight="1">
      <c r="A186" s="39"/>
      <c r="B186" s="40"/>
      <c r="C186" s="206" t="s">
        <v>307</v>
      </c>
      <c r="D186" s="206" t="s">
        <v>157</v>
      </c>
      <c r="E186" s="207" t="s">
        <v>340</v>
      </c>
      <c r="F186" s="208" t="s">
        <v>341</v>
      </c>
      <c r="G186" s="209" t="s">
        <v>337</v>
      </c>
      <c r="H186" s="210">
        <v>1</v>
      </c>
      <c r="I186" s="211"/>
      <c r="J186" s="212">
        <f>ROUND(I186*H186,2)</f>
        <v>0</v>
      </c>
      <c r="K186" s="208" t="s">
        <v>19</v>
      </c>
      <c r="L186" s="45"/>
      <c r="M186" s="213" t="s">
        <v>19</v>
      </c>
      <c r="N186" s="214" t="s">
        <v>42</v>
      </c>
      <c r="O186" s="85"/>
      <c r="P186" s="215">
        <f>O186*H186</f>
        <v>0</v>
      </c>
      <c r="Q186" s="215">
        <v>0</v>
      </c>
      <c r="R186" s="215">
        <f>Q186*H186</f>
        <v>0</v>
      </c>
      <c r="S186" s="215">
        <v>0</v>
      </c>
      <c r="T186" s="216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17" t="s">
        <v>265</v>
      </c>
      <c r="AT186" s="217" t="s">
        <v>157</v>
      </c>
      <c r="AU186" s="217" t="s">
        <v>81</v>
      </c>
      <c r="AY186" s="18" t="s">
        <v>152</v>
      </c>
      <c r="BE186" s="218">
        <f>IF(N186="základní",J186,0)</f>
        <v>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8" t="s">
        <v>79</v>
      </c>
      <c r="BK186" s="218">
        <f>ROUND(I186*H186,2)</f>
        <v>0</v>
      </c>
      <c r="BL186" s="18" t="s">
        <v>265</v>
      </c>
      <c r="BM186" s="217" t="s">
        <v>642</v>
      </c>
    </row>
    <row r="187" s="12" customFormat="1" ht="22.8" customHeight="1">
      <c r="A187" s="12"/>
      <c r="B187" s="190"/>
      <c r="C187" s="191"/>
      <c r="D187" s="192" t="s">
        <v>70</v>
      </c>
      <c r="E187" s="204" t="s">
        <v>343</v>
      </c>
      <c r="F187" s="204" t="s">
        <v>344</v>
      </c>
      <c r="G187" s="191"/>
      <c r="H187" s="191"/>
      <c r="I187" s="194"/>
      <c r="J187" s="205">
        <f>BK187</f>
        <v>0</v>
      </c>
      <c r="K187" s="191"/>
      <c r="L187" s="196"/>
      <c r="M187" s="197"/>
      <c r="N187" s="198"/>
      <c r="O187" s="198"/>
      <c r="P187" s="199">
        <f>SUM(P188:P191)</f>
        <v>0</v>
      </c>
      <c r="Q187" s="198"/>
      <c r="R187" s="199">
        <f>SUM(R188:R191)</f>
        <v>0</v>
      </c>
      <c r="S187" s="198"/>
      <c r="T187" s="200">
        <f>SUM(T188:T191)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01" t="s">
        <v>81</v>
      </c>
      <c r="AT187" s="202" t="s">
        <v>70</v>
      </c>
      <c r="AU187" s="202" t="s">
        <v>79</v>
      </c>
      <c r="AY187" s="201" t="s">
        <v>152</v>
      </c>
      <c r="BK187" s="203">
        <f>SUM(BK188:BK191)</f>
        <v>0</v>
      </c>
    </row>
    <row r="188" s="2" customFormat="1" ht="16.5" customHeight="1">
      <c r="A188" s="39"/>
      <c r="B188" s="40"/>
      <c r="C188" s="206" t="s">
        <v>312</v>
      </c>
      <c r="D188" s="206" t="s">
        <v>157</v>
      </c>
      <c r="E188" s="207" t="s">
        <v>346</v>
      </c>
      <c r="F188" s="208" t="s">
        <v>347</v>
      </c>
      <c r="G188" s="209" t="s">
        <v>348</v>
      </c>
      <c r="H188" s="210">
        <v>4</v>
      </c>
      <c r="I188" s="211"/>
      <c r="J188" s="212">
        <f>ROUND(I188*H188,2)</f>
        <v>0</v>
      </c>
      <c r="K188" s="208" t="s">
        <v>19</v>
      </c>
      <c r="L188" s="45"/>
      <c r="M188" s="213" t="s">
        <v>19</v>
      </c>
      <c r="N188" s="214" t="s">
        <v>42</v>
      </c>
      <c r="O188" s="85"/>
      <c r="P188" s="215">
        <f>O188*H188</f>
        <v>0</v>
      </c>
      <c r="Q188" s="215">
        <v>0</v>
      </c>
      <c r="R188" s="215">
        <f>Q188*H188</f>
        <v>0</v>
      </c>
      <c r="S188" s="215">
        <v>0</v>
      </c>
      <c r="T188" s="216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17" t="s">
        <v>265</v>
      </c>
      <c r="AT188" s="217" t="s">
        <v>157</v>
      </c>
      <c r="AU188" s="217" t="s">
        <v>81</v>
      </c>
      <c r="AY188" s="18" t="s">
        <v>152</v>
      </c>
      <c r="BE188" s="218">
        <f>IF(N188="základní",J188,0)</f>
        <v>0</v>
      </c>
      <c r="BF188" s="218">
        <f>IF(N188="snížená",J188,0)</f>
        <v>0</v>
      </c>
      <c r="BG188" s="218">
        <f>IF(N188="zákl. přenesená",J188,0)</f>
        <v>0</v>
      </c>
      <c r="BH188" s="218">
        <f>IF(N188="sníž. přenesená",J188,0)</f>
        <v>0</v>
      </c>
      <c r="BI188" s="218">
        <f>IF(N188="nulová",J188,0)</f>
        <v>0</v>
      </c>
      <c r="BJ188" s="18" t="s">
        <v>79</v>
      </c>
      <c r="BK188" s="218">
        <f>ROUND(I188*H188,2)</f>
        <v>0</v>
      </c>
      <c r="BL188" s="18" t="s">
        <v>265</v>
      </c>
      <c r="BM188" s="217" t="s">
        <v>643</v>
      </c>
    </row>
    <row r="189" s="2" customFormat="1" ht="16.5" customHeight="1">
      <c r="A189" s="39"/>
      <c r="B189" s="40"/>
      <c r="C189" s="206" t="s">
        <v>319</v>
      </c>
      <c r="D189" s="206" t="s">
        <v>157</v>
      </c>
      <c r="E189" s="207" t="s">
        <v>350</v>
      </c>
      <c r="F189" s="208" t="s">
        <v>351</v>
      </c>
      <c r="G189" s="209" t="s">
        <v>348</v>
      </c>
      <c r="H189" s="210">
        <v>1</v>
      </c>
      <c r="I189" s="211"/>
      <c r="J189" s="212">
        <f>ROUND(I189*H189,2)</f>
        <v>0</v>
      </c>
      <c r="K189" s="208" t="s">
        <v>19</v>
      </c>
      <c r="L189" s="45"/>
      <c r="M189" s="213" t="s">
        <v>19</v>
      </c>
      <c r="N189" s="214" t="s">
        <v>42</v>
      </c>
      <c r="O189" s="85"/>
      <c r="P189" s="215">
        <f>O189*H189</f>
        <v>0</v>
      </c>
      <c r="Q189" s="215">
        <v>0</v>
      </c>
      <c r="R189" s="215">
        <f>Q189*H189</f>
        <v>0</v>
      </c>
      <c r="S189" s="215">
        <v>0</v>
      </c>
      <c r="T189" s="216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17" t="s">
        <v>265</v>
      </c>
      <c r="AT189" s="217" t="s">
        <v>157</v>
      </c>
      <c r="AU189" s="217" t="s">
        <v>81</v>
      </c>
      <c r="AY189" s="18" t="s">
        <v>152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8" t="s">
        <v>79</v>
      </c>
      <c r="BK189" s="218">
        <f>ROUND(I189*H189,2)</f>
        <v>0</v>
      </c>
      <c r="BL189" s="18" t="s">
        <v>265</v>
      </c>
      <c r="BM189" s="217" t="s">
        <v>644</v>
      </c>
    </row>
    <row r="190" s="2" customFormat="1" ht="16.5" customHeight="1">
      <c r="A190" s="39"/>
      <c r="B190" s="40"/>
      <c r="C190" s="206" t="s">
        <v>324</v>
      </c>
      <c r="D190" s="206" t="s">
        <v>157</v>
      </c>
      <c r="E190" s="207" t="s">
        <v>353</v>
      </c>
      <c r="F190" s="208" t="s">
        <v>354</v>
      </c>
      <c r="G190" s="209" t="s">
        <v>348</v>
      </c>
      <c r="H190" s="210">
        <v>1</v>
      </c>
      <c r="I190" s="211"/>
      <c r="J190" s="212">
        <f>ROUND(I190*H190,2)</f>
        <v>0</v>
      </c>
      <c r="K190" s="208" t="s">
        <v>19</v>
      </c>
      <c r="L190" s="45"/>
      <c r="M190" s="213" t="s">
        <v>19</v>
      </c>
      <c r="N190" s="214" t="s">
        <v>42</v>
      </c>
      <c r="O190" s="85"/>
      <c r="P190" s="215">
        <f>O190*H190</f>
        <v>0</v>
      </c>
      <c r="Q190" s="215">
        <v>0</v>
      </c>
      <c r="R190" s="215">
        <f>Q190*H190</f>
        <v>0</v>
      </c>
      <c r="S190" s="215">
        <v>0</v>
      </c>
      <c r="T190" s="216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17" t="s">
        <v>265</v>
      </c>
      <c r="AT190" s="217" t="s">
        <v>157</v>
      </c>
      <c r="AU190" s="217" t="s">
        <v>81</v>
      </c>
      <c r="AY190" s="18" t="s">
        <v>152</v>
      </c>
      <c r="BE190" s="218">
        <f>IF(N190="základní",J190,0)</f>
        <v>0</v>
      </c>
      <c r="BF190" s="218">
        <f>IF(N190="snížená",J190,0)</f>
        <v>0</v>
      </c>
      <c r="BG190" s="218">
        <f>IF(N190="zákl. přenesená",J190,0)</f>
        <v>0</v>
      </c>
      <c r="BH190" s="218">
        <f>IF(N190="sníž. přenesená",J190,0)</f>
        <v>0</v>
      </c>
      <c r="BI190" s="218">
        <f>IF(N190="nulová",J190,0)</f>
        <v>0</v>
      </c>
      <c r="BJ190" s="18" t="s">
        <v>79</v>
      </c>
      <c r="BK190" s="218">
        <f>ROUND(I190*H190,2)</f>
        <v>0</v>
      </c>
      <c r="BL190" s="18" t="s">
        <v>265</v>
      </c>
      <c r="BM190" s="217" t="s">
        <v>645</v>
      </c>
    </row>
    <row r="191" s="2" customFormat="1" ht="16.5" customHeight="1">
      <c r="A191" s="39"/>
      <c r="B191" s="40"/>
      <c r="C191" s="206" t="s">
        <v>328</v>
      </c>
      <c r="D191" s="206" t="s">
        <v>157</v>
      </c>
      <c r="E191" s="207" t="s">
        <v>357</v>
      </c>
      <c r="F191" s="208" t="s">
        <v>362</v>
      </c>
      <c r="G191" s="209" t="s">
        <v>348</v>
      </c>
      <c r="H191" s="210">
        <v>3</v>
      </c>
      <c r="I191" s="211"/>
      <c r="J191" s="212">
        <f>ROUND(I191*H191,2)</f>
        <v>0</v>
      </c>
      <c r="K191" s="208" t="s">
        <v>19</v>
      </c>
      <c r="L191" s="45"/>
      <c r="M191" s="213" t="s">
        <v>19</v>
      </c>
      <c r="N191" s="214" t="s">
        <v>42</v>
      </c>
      <c r="O191" s="85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17" t="s">
        <v>265</v>
      </c>
      <c r="AT191" s="217" t="s">
        <v>157</v>
      </c>
      <c r="AU191" s="217" t="s">
        <v>81</v>
      </c>
      <c r="AY191" s="18" t="s">
        <v>152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8" t="s">
        <v>79</v>
      </c>
      <c r="BK191" s="218">
        <f>ROUND(I191*H191,2)</f>
        <v>0</v>
      </c>
      <c r="BL191" s="18" t="s">
        <v>265</v>
      </c>
      <c r="BM191" s="217" t="s">
        <v>646</v>
      </c>
    </row>
    <row r="192" s="12" customFormat="1" ht="22.8" customHeight="1">
      <c r="A192" s="12"/>
      <c r="B192" s="190"/>
      <c r="C192" s="191"/>
      <c r="D192" s="192" t="s">
        <v>70</v>
      </c>
      <c r="E192" s="204" t="s">
        <v>368</v>
      </c>
      <c r="F192" s="204" t="s">
        <v>369</v>
      </c>
      <c r="G192" s="191"/>
      <c r="H192" s="191"/>
      <c r="I192" s="194"/>
      <c r="J192" s="205">
        <f>BK192</f>
        <v>0</v>
      </c>
      <c r="K192" s="191"/>
      <c r="L192" s="196"/>
      <c r="M192" s="197"/>
      <c r="N192" s="198"/>
      <c r="O192" s="198"/>
      <c r="P192" s="199">
        <f>SUM(P193:P211)</f>
        <v>0</v>
      </c>
      <c r="Q192" s="198"/>
      <c r="R192" s="199">
        <f>SUM(R193:R211)</f>
        <v>0.03470438</v>
      </c>
      <c r="S192" s="198"/>
      <c r="T192" s="200">
        <f>SUM(T193:T211)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01" t="s">
        <v>81</v>
      </c>
      <c r="AT192" s="202" t="s">
        <v>70</v>
      </c>
      <c r="AU192" s="202" t="s">
        <v>79</v>
      </c>
      <c r="AY192" s="201" t="s">
        <v>152</v>
      </c>
      <c r="BK192" s="203">
        <f>SUM(BK193:BK211)</f>
        <v>0</v>
      </c>
    </row>
    <row r="193" s="2" customFormat="1" ht="24.15" customHeight="1">
      <c r="A193" s="39"/>
      <c r="B193" s="40"/>
      <c r="C193" s="206" t="s">
        <v>334</v>
      </c>
      <c r="D193" s="206" t="s">
        <v>157</v>
      </c>
      <c r="E193" s="207" t="s">
        <v>378</v>
      </c>
      <c r="F193" s="208" t="s">
        <v>379</v>
      </c>
      <c r="G193" s="209" t="s">
        <v>160</v>
      </c>
      <c r="H193" s="210">
        <v>27.027999999999999</v>
      </c>
      <c r="I193" s="211"/>
      <c r="J193" s="212">
        <f>ROUND(I193*H193,2)</f>
        <v>0</v>
      </c>
      <c r="K193" s="208" t="s">
        <v>19</v>
      </c>
      <c r="L193" s="45"/>
      <c r="M193" s="213" t="s">
        <v>19</v>
      </c>
      <c r="N193" s="214" t="s">
        <v>42</v>
      </c>
      <c r="O193" s="85"/>
      <c r="P193" s="215">
        <f>O193*H193</f>
        <v>0</v>
      </c>
      <c r="Q193" s="215">
        <v>0</v>
      </c>
      <c r="R193" s="215">
        <f>Q193*H193</f>
        <v>0</v>
      </c>
      <c r="S193" s="215">
        <v>0</v>
      </c>
      <c r="T193" s="216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17" t="s">
        <v>265</v>
      </c>
      <c r="AT193" s="217" t="s">
        <v>157</v>
      </c>
      <c r="AU193" s="217" t="s">
        <v>81</v>
      </c>
      <c r="AY193" s="18" t="s">
        <v>152</v>
      </c>
      <c r="BE193" s="218">
        <f>IF(N193="základní",J193,0)</f>
        <v>0</v>
      </c>
      <c r="BF193" s="218">
        <f>IF(N193="snížená",J193,0)</f>
        <v>0</v>
      </c>
      <c r="BG193" s="218">
        <f>IF(N193="zákl. přenesená",J193,0)</f>
        <v>0</v>
      </c>
      <c r="BH193" s="218">
        <f>IF(N193="sníž. přenesená",J193,0)</f>
        <v>0</v>
      </c>
      <c r="BI193" s="218">
        <f>IF(N193="nulová",J193,0)</f>
        <v>0</v>
      </c>
      <c r="BJ193" s="18" t="s">
        <v>79</v>
      </c>
      <c r="BK193" s="218">
        <f>ROUND(I193*H193,2)</f>
        <v>0</v>
      </c>
      <c r="BL193" s="18" t="s">
        <v>265</v>
      </c>
      <c r="BM193" s="217" t="s">
        <v>647</v>
      </c>
    </row>
    <row r="194" s="2" customFormat="1" ht="16.5" customHeight="1">
      <c r="A194" s="39"/>
      <c r="B194" s="40"/>
      <c r="C194" s="247" t="s">
        <v>339</v>
      </c>
      <c r="D194" s="247" t="s">
        <v>296</v>
      </c>
      <c r="E194" s="248" t="s">
        <v>382</v>
      </c>
      <c r="F194" s="249" t="s">
        <v>383</v>
      </c>
      <c r="G194" s="250" t="s">
        <v>160</v>
      </c>
      <c r="H194" s="251">
        <v>2.2080000000000002</v>
      </c>
      <c r="I194" s="252"/>
      <c r="J194" s="253">
        <f>ROUND(I194*H194,2)</f>
        <v>0</v>
      </c>
      <c r="K194" s="249" t="s">
        <v>173</v>
      </c>
      <c r="L194" s="254"/>
      <c r="M194" s="255" t="s">
        <v>19</v>
      </c>
      <c r="N194" s="256" t="s">
        <v>42</v>
      </c>
      <c r="O194" s="85"/>
      <c r="P194" s="215">
        <f>O194*H194</f>
        <v>0</v>
      </c>
      <c r="Q194" s="215">
        <v>0.00107</v>
      </c>
      <c r="R194" s="215">
        <f>Q194*H194</f>
        <v>0.0023625600000000001</v>
      </c>
      <c r="S194" s="215">
        <v>0</v>
      </c>
      <c r="T194" s="216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17" t="s">
        <v>299</v>
      </c>
      <c r="AT194" s="217" t="s">
        <v>296</v>
      </c>
      <c r="AU194" s="217" t="s">
        <v>81</v>
      </c>
      <c r="AY194" s="18" t="s">
        <v>152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8" t="s">
        <v>79</v>
      </c>
      <c r="BK194" s="218">
        <f>ROUND(I194*H194,2)</f>
        <v>0</v>
      </c>
      <c r="BL194" s="18" t="s">
        <v>265</v>
      </c>
      <c r="BM194" s="217" t="s">
        <v>648</v>
      </c>
    </row>
    <row r="195" s="13" customFormat="1">
      <c r="A195" s="13"/>
      <c r="B195" s="219"/>
      <c r="C195" s="220"/>
      <c r="D195" s="221" t="s">
        <v>163</v>
      </c>
      <c r="E195" s="222" t="s">
        <v>19</v>
      </c>
      <c r="F195" s="223" t="s">
        <v>649</v>
      </c>
      <c r="G195" s="220"/>
      <c r="H195" s="224">
        <v>1.8400000000000001</v>
      </c>
      <c r="I195" s="225"/>
      <c r="J195" s="220"/>
      <c r="K195" s="220"/>
      <c r="L195" s="226"/>
      <c r="M195" s="227"/>
      <c r="N195" s="228"/>
      <c r="O195" s="228"/>
      <c r="P195" s="228"/>
      <c r="Q195" s="228"/>
      <c r="R195" s="228"/>
      <c r="S195" s="228"/>
      <c r="T195" s="229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0" t="s">
        <v>163</v>
      </c>
      <c r="AU195" s="230" t="s">
        <v>81</v>
      </c>
      <c r="AV195" s="13" t="s">
        <v>81</v>
      </c>
      <c r="AW195" s="13" t="s">
        <v>33</v>
      </c>
      <c r="AX195" s="13" t="s">
        <v>71</v>
      </c>
      <c r="AY195" s="230" t="s">
        <v>152</v>
      </c>
    </row>
    <row r="196" s="14" customFormat="1">
      <c r="A196" s="14"/>
      <c r="B196" s="231"/>
      <c r="C196" s="232"/>
      <c r="D196" s="221" t="s">
        <v>163</v>
      </c>
      <c r="E196" s="233" t="s">
        <v>94</v>
      </c>
      <c r="F196" s="234" t="s">
        <v>166</v>
      </c>
      <c r="G196" s="232"/>
      <c r="H196" s="235">
        <v>1.8400000000000001</v>
      </c>
      <c r="I196" s="236"/>
      <c r="J196" s="232"/>
      <c r="K196" s="232"/>
      <c r="L196" s="237"/>
      <c r="M196" s="238"/>
      <c r="N196" s="239"/>
      <c r="O196" s="239"/>
      <c r="P196" s="239"/>
      <c r="Q196" s="239"/>
      <c r="R196" s="239"/>
      <c r="S196" s="239"/>
      <c r="T196" s="240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41" t="s">
        <v>163</v>
      </c>
      <c r="AU196" s="241" t="s">
        <v>81</v>
      </c>
      <c r="AV196" s="14" t="s">
        <v>161</v>
      </c>
      <c r="AW196" s="14" t="s">
        <v>33</v>
      </c>
      <c r="AX196" s="14" t="s">
        <v>79</v>
      </c>
      <c r="AY196" s="241" t="s">
        <v>152</v>
      </c>
    </row>
    <row r="197" s="13" customFormat="1">
      <c r="A197" s="13"/>
      <c r="B197" s="219"/>
      <c r="C197" s="220"/>
      <c r="D197" s="221" t="s">
        <v>163</v>
      </c>
      <c r="E197" s="220"/>
      <c r="F197" s="223" t="s">
        <v>650</v>
      </c>
      <c r="G197" s="220"/>
      <c r="H197" s="224">
        <v>2.2080000000000002</v>
      </c>
      <c r="I197" s="225"/>
      <c r="J197" s="220"/>
      <c r="K197" s="220"/>
      <c r="L197" s="226"/>
      <c r="M197" s="227"/>
      <c r="N197" s="228"/>
      <c r="O197" s="228"/>
      <c r="P197" s="228"/>
      <c r="Q197" s="228"/>
      <c r="R197" s="228"/>
      <c r="S197" s="228"/>
      <c r="T197" s="229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0" t="s">
        <v>163</v>
      </c>
      <c r="AU197" s="230" t="s">
        <v>81</v>
      </c>
      <c r="AV197" s="13" t="s">
        <v>81</v>
      </c>
      <c r="AW197" s="13" t="s">
        <v>4</v>
      </c>
      <c r="AX197" s="13" t="s">
        <v>79</v>
      </c>
      <c r="AY197" s="230" t="s">
        <v>152</v>
      </c>
    </row>
    <row r="198" s="2" customFormat="1" ht="16.5" customHeight="1">
      <c r="A198" s="39"/>
      <c r="B198" s="40"/>
      <c r="C198" s="247" t="s">
        <v>345</v>
      </c>
      <c r="D198" s="247" t="s">
        <v>296</v>
      </c>
      <c r="E198" s="248" t="s">
        <v>390</v>
      </c>
      <c r="F198" s="249" t="s">
        <v>391</v>
      </c>
      <c r="G198" s="250" t="s">
        <v>160</v>
      </c>
      <c r="H198" s="251">
        <v>22.128</v>
      </c>
      <c r="I198" s="252"/>
      <c r="J198" s="253">
        <f>ROUND(I198*H198,2)</f>
        <v>0</v>
      </c>
      <c r="K198" s="249" t="s">
        <v>173</v>
      </c>
      <c r="L198" s="254"/>
      <c r="M198" s="255" t="s">
        <v>19</v>
      </c>
      <c r="N198" s="256" t="s">
        <v>42</v>
      </c>
      <c r="O198" s="85"/>
      <c r="P198" s="215">
        <f>O198*H198</f>
        <v>0</v>
      </c>
      <c r="Q198" s="215">
        <v>0.00107</v>
      </c>
      <c r="R198" s="215">
        <f>Q198*H198</f>
        <v>0.02367696</v>
      </c>
      <c r="S198" s="215">
        <v>0</v>
      </c>
      <c r="T198" s="216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17" t="s">
        <v>299</v>
      </c>
      <c r="AT198" s="217" t="s">
        <v>296</v>
      </c>
      <c r="AU198" s="217" t="s">
        <v>81</v>
      </c>
      <c r="AY198" s="18" t="s">
        <v>152</v>
      </c>
      <c r="BE198" s="218">
        <f>IF(N198="základní",J198,0)</f>
        <v>0</v>
      </c>
      <c r="BF198" s="218">
        <f>IF(N198="snížená",J198,0)</f>
        <v>0</v>
      </c>
      <c r="BG198" s="218">
        <f>IF(N198="zákl. přenesená",J198,0)</f>
        <v>0</v>
      </c>
      <c r="BH198" s="218">
        <f>IF(N198="sníž. přenesená",J198,0)</f>
        <v>0</v>
      </c>
      <c r="BI198" s="218">
        <f>IF(N198="nulová",J198,0)</f>
        <v>0</v>
      </c>
      <c r="BJ198" s="18" t="s">
        <v>79</v>
      </c>
      <c r="BK198" s="218">
        <f>ROUND(I198*H198,2)</f>
        <v>0</v>
      </c>
      <c r="BL198" s="18" t="s">
        <v>265</v>
      </c>
      <c r="BM198" s="217" t="s">
        <v>651</v>
      </c>
    </row>
    <row r="199" s="15" customFormat="1">
      <c r="A199" s="15"/>
      <c r="B199" s="257"/>
      <c r="C199" s="258"/>
      <c r="D199" s="221" t="s">
        <v>163</v>
      </c>
      <c r="E199" s="259" t="s">
        <v>19</v>
      </c>
      <c r="F199" s="260" t="s">
        <v>652</v>
      </c>
      <c r="G199" s="258"/>
      <c r="H199" s="259" t="s">
        <v>19</v>
      </c>
      <c r="I199" s="261"/>
      <c r="J199" s="258"/>
      <c r="K199" s="258"/>
      <c r="L199" s="262"/>
      <c r="M199" s="263"/>
      <c r="N199" s="264"/>
      <c r="O199" s="264"/>
      <c r="P199" s="264"/>
      <c r="Q199" s="264"/>
      <c r="R199" s="264"/>
      <c r="S199" s="264"/>
      <c r="T199" s="26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66" t="s">
        <v>163</v>
      </c>
      <c r="AU199" s="266" t="s">
        <v>81</v>
      </c>
      <c r="AV199" s="15" t="s">
        <v>79</v>
      </c>
      <c r="AW199" s="15" t="s">
        <v>33</v>
      </c>
      <c r="AX199" s="15" t="s">
        <v>71</v>
      </c>
      <c r="AY199" s="266" t="s">
        <v>152</v>
      </c>
    </row>
    <row r="200" s="13" customFormat="1">
      <c r="A200" s="13"/>
      <c r="B200" s="219"/>
      <c r="C200" s="220"/>
      <c r="D200" s="221" t="s">
        <v>163</v>
      </c>
      <c r="E200" s="222" t="s">
        <v>19</v>
      </c>
      <c r="F200" s="223" t="s">
        <v>653</v>
      </c>
      <c r="G200" s="220"/>
      <c r="H200" s="224">
        <v>17.420000000000002</v>
      </c>
      <c r="I200" s="225"/>
      <c r="J200" s="220"/>
      <c r="K200" s="220"/>
      <c r="L200" s="226"/>
      <c r="M200" s="227"/>
      <c r="N200" s="228"/>
      <c r="O200" s="228"/>
      <c r="P200" s="228"/>
      <c r="Q200" s="228"/>
      <c r="R200" s="228"/>
      <c r="S200" s="228"/>
      <c r="T200" s="229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0" t="s">
        <v>163</v>
      </c>
      <c r="AU200" s="230" t="s">
        <v>81</v>
      </c>
      <c r="AV200" s="13" t="s">
        <v>81</v>
      </c>
      <c r="AW200" s="13" t="s">
        <v>33</v>
      </c>
      <c r="AX200" s="13" t="s">
        <v>71</v>
      </c>
      <c r="AY200" s="230" t="s">
        <v>152</v>
      </c>
    </row>
    <row r="201" s="13" customFormat="1">
      <c r="A201" s="13"/>
      <c r="B201" s="219"/>
      <c r="C201" s="220"/>
      <c r="D201" s="221" t="s">
        <v>163</v>
      </c>
      <c r="E201" s="222" t="s">
        <v>19</v>
      </c>
      <c r="F201" s="223" t="s">
        <v>654</v>
      </c>
      <c r="G201" s="220"/>
      <c r="H201" s="224">
        <v>1.02</v>
      </c>
      <c r="I201" s="225"/>
      <c r="J201" s="220"/>
      <c r="K201" s="220"/>
      <c r="L201" s="226"/>
      <c r="M201" s="227"/>
      <c r="N201" s="228"/>
      <c r="O201" s="228"/>
      <c r="P201" s="228"/>
      <c r="Q201" s="228"/>
      <c r="R201" s="228"/>
      <c r="S201" s="228"/>
      <c r="T201" s="229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0" t="s">
        <v>163</v>
      </c>
      <c r="AU201" s="230" t="s">
        <v>81</v>
      </c>
      <c r="AV201" s="13" t="s">
        <v>81</v>
      </c>
      <c r="AW201" s="13" t="s">
        <v>33</v>
      </c>
      <c r="AX201" s="13" t="s">
        <v>71</v>
      </c>
      <c r="AY201" s="230" t="s">
        <v>152</v>
      </c>
    </row>
    <row r="202" s="14" customFormat="1">
      <c r="A202" s="14"/>
      <c r="B202" s="231"/>
      <c r="C202" s="232"/>
      <c r="D202" s="221" t="s">
        <v>163</v>
      </c>
      <c r="E202" s="233" t="s">
        <v>96</v>
      </c>
      <c r="F202" s="234" t="s">
        <v>166</v>
      </c>
      <c r="G202" s="232"/>
      <c r="H202" s="235">
        <v>18.440000000000001</v>
      </c>
      <c r="I202" s="236"/>
      <c r="J202" s="232"/>
      <c r="K202" s="232"/>
      <c r="L202" s="237"/>
      <c r="M202" s="238"/>
      <c r="N202" s="239"/>
      <c r="O202" s="239"/>
      <c r="P202" s="239"/>
      <c r="Q202" s="239"/>
      <c r="R202" s="239"/>
      <c r="S202" s="239"/>
      <c r="T202" s="240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41" t="s">
        <v>163</v>
      </c>
      <c r="AU202" s="241" t="s">
        <v>81</v>
      </c>
      <c r="AV202" s="14" t="s">
        <v>161</v>
      </c>
      <c r="AW202" s="14" t="s">
        <v>33</v>
      </c>
      <c r="AX202" s="14" t="s">
        <v>79</v>
      </c>
      <c r="AY202" s="241" t="s">
        <v>152</v>
      </c>
    </row>
    <row r="203" s="13" customFormat="1">
      <c r="A203" s="13"/>
      <c r="B203" s="219"/>
      <c r="C203" s="220"/>
      <c r="D203" s="221" t="s">
        <v>163</v>
      </c>
      <c r="E203" s="220"/>
      <c r="F203" s="223" t="s">
        <v>655</v>
      </c>
      <c r="G203" s="220"/>
      <c r="H203" s="224">
        <v>22.128</v>
      </c>
      <c r="I203" s="225"/>
      <c r="J203" s="220"/>
      <c r="K203" s="220"/>
      <c r="L203" s="226"/>
      <c r="M203" s="227"/>
      <c r="N203" s="228"/>
      <c r="O203" s="228"/>
      <c r="P203" s="228"/>
      <c r="Q203" s="228"/>
      <c r="R203" s="228"/>
      <c r="S203" s="228"/>
      <c r="T203" s="229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0" t="s">
        <v>163</v>
      </c>
      <c r="AU203" s="230" t="s">
        <v>81</v>
      </c>
      <c r="AV203" s="13" t="s">
        <v>81</v>
      </c>
      <c r="AW203" s="13" t="s">
        <v>4</v>
      </c>
      <c r="AX203" s="13" t="s">
        <v>79</v>
      </c>
      <c r="AY203" s="230" t="s">
        <v>152</v>
      </c>
    </row>
    <row r="204" s="2" customFormat="1" ht="16.5" customHeight="1">
      <c r="A204" s="39"/>
      <c r="B204" s="40"/>
      <c r="C204" s="247" t="s">
        <v>155</v>
      </c>
      <c r="D204" s="247" t="s">
        <v>296</v>
      </c>
      <c r="E204" s="248" t="s">
        <v>397</v>
      </c>
      <c r="F204" s="249" t="s">
        <v>398</v>
      </c>
      <c r="G204" s="250" t="s">
        <v>160</v>
      </c>
      <c r="H204" s="251">
        <v>8.0980000000000008</v>
      </c>
      <c r="I204" s="252"/>
      <c r="J204" s="253">
        <f>ROUND(I204*H204,2)</f>
        <v>0</v>
      </c>
      <c r="K204" s="249" t="s">
        <v>173</v>
      </c>
      <c r="L204" s="254"/>
      <c r="M204" s="255" t="s">
        <v>19</v>
      </c>
      <c r="N204" s="256" t="s">
        <v>42</v>
      </c>
      <c r="O204" s="85"/>
      <c r="P204" s="215">
        <f>O204*H204</f>
        <v>0</v>
      </c>
      <c r="Q204" s="215">
        <v>0.00107</v>
      </c>
      <c r="R204" s="215">
        <f>Q204*H204</f>
        <v>0.0086648599999999999</v>
      </c>
      <c r="S204" s="215">
        <v>0</v>
      </c>
      <c r="T204" s="216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17" t="s">
        <v>299</v>
      </c>
      <c r="AT204" s="217" t="s">
        <v>296</v>
      </c>
      <c r="AU204" s="217" t="s">
        <v>81</v>
      </c>
      <c r="AY204" s="18" t="s">
        <v>152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8" t="s">
        <v>79</v>
      </c>
      <c r="BK204" s="218">
        <f>ROUND(I204*H204,2)</f>
        <v>0</v>
      </c>
      <c r="BL204" s="18" t="s">
        <v>265</v>
      </c>
      <c r="BM204" s="217" t="s">
        <v>656</v>
      </c>
    </row>
    <row r="205" s="13" customFormat="1">
      <c r="A205" s="13"/>
      <c r="B205" s="219"/>
      <c r="C205" s="220"/>
      <c r="D205" s="221" t="s">
        <v>163</v>
      </c>
      <c r="E205" s="222" t="s">
        <v>19</v>
      </c>
      <c r="F205" s="223" t="s">
        <v>657</v>
      </c>
      <c r="G205" s="220"/>
      <c r="H205" s="224">
        <v>2.355</v>
      </c>
      <c r="I205" s="225"/>
      <c r="J205" s="220"/>
      <c r="K205" s="220"/>
      <c r="L205" s="226"/>
      <c r="M205" s="227"/>
      <c r="N205" s="228"/>
      <c r="O205" s="228"/>
      <c r="P205" s="228"/>
      <c r="Q205" s="228"/>
      <c r="R205" s="228"/>
      <c r="S205" s="228"/>
      <c r="T205" s="229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0" t="s">
        <v>163</v>
      </c>
      <c r="AU205" s="230" t="s">
        <v>81</v>
      </c>
      <c r="AV205" s="13" t="s">
        <v>81</v>
      </c>
      <c r="AW205" s="13" t="s">
        <v>33</v>
      </c>
      <c r="AX205" s="13" t="s">
        <v>71</v>
      </c>
      <c r="AY205" s="230" t="s">
        <v>152</v>
      </c>
    </row>
    <row r="206" s="13" customFormat="1">
      <c r="A206" s="13"/>
      <c r="B206" s="219"/>
      <c r="C206" s="220"/>
      <c r="D206" s="221" t="s">
        <v>163</v>
      </c>
      <c r="E206" s="222" t="s">
        <v>19</v>
      </c>
      <c r="F206" s="223" t="s">
        <v>658</v>
      </c>
      <c r="G206" s="220"/>
      <c r="H206" s="224">
        <v>1.1990000000000001</v>
      </c>
      <c r="I206" s="225"/>
      <c r="J206" s="220"/>
      <c r="K206" s="220"/>
      <c r="L206" s="226"/>
      <c r="M206" s="227"/>
      <c r="N206" s="228"/>
      <c r="O206" s="228"/>
      <c r="P206" s="228"/>
      <c r="Q206" s="228"/>
      <c r="R206" s="228"/>
      <c r="S206" s="228"/>
      <c r="T206" s="229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0" t="s">
        <v>163</v>
      </c>
      <c r="AU206" s="230" t="s">
        <v>81</v>
      </c>
      <c r="AV206" s="13" t="s">
        <v>81</v>
      </c>
      <c r="AW206" s="13" t="s">
        <v>33</v>
      </c>
      <c r="AX206" s="13" t="s">
        <v>71</v>
      </c>
      <c r="AY206" s="230" t="s">
        <v>152</v>
      </c>
    </row>
    <row r="207" s="13" customFormat="1">
      <c r="A207" s="13"/>
      <c r="B207" s="219"/>
      <c r="C207" s="220"/>
      <c r="D207" s="221" t="s">
        <v>163</v>
      </c>
      <c r="E207" s="222" t="s">
        <v>19</v>
      </c>
      <c r="F207" s="223" t="s">
        <v>659</v>
      </c>
      <c r="G207" s="220"/>
      <c r="H207" s="224">
        <v>3.194</v>
      </c>
      <c r="I207" s="225"/>
      <c r="J207" s="220"/>
      <c r="K207" s="220"/>
      <c r="L207" s="226"/>
      <c r="M207" s="227"/>
      <c r="N207" s="228"/>
      <c r="O207" s="228"/>
      <c r="P207" s="228"/>
      <c r="Q207" s="228"/>
      <c r="R207" s="228"/>
      <c r="S207" s="228"/>
      <c r="T207" s="229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0" t="s">
        <v>163</v>
      </c>
      <c r="AU207" s="230" t="s">
        <v>81</v>
      </c>
      <c r="AV207" s="13" t="s">
        <v>81</v>
      </c>
      <c r="AW207" s="13" t="s">
        <v>33</v>
      </c>
      <c r="AX207" s="13" t="s">
        <v>71</v>
      </c>
      <c r="AY207" s="230" t="s">
        <v>152</v>
      </c>
    </row>
    <row r="208" s="14" customFormat="1">
      <c r="A208" s="14"/>
      <c r="B208" s="231"/>
      <c r="C208" s="232"/>
      <c r="D208" s="221" t="s">
        <v>163</v>
      </c>
      <c r="E208" s="233" t="s">
        <v>99</v>
      </c>
      <c r="F208" s="234" t="s">
        <v>166</v>
      </c>
      <c r="G208" s="232"/>
      <c r="H208" s="235">
        <v>6.7480000000000002</v>
      </c>
      <c r="I208" s="236"/>
      <c r="J208" s="232"/>
      <c r="K208" s="232"/>
      <c r="L208" s="237"/>
      <c r="M208" s="238"/>
      <c r="N208" s="239"/>
      <c r="O208" s="239"/>
      <c r="P208" s="239"/>
      <c r="Q208" s="239"/>
      <c r="R208" s="239"/>
      <c r="S208" s="239"/>
      <c r="T208" s="240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41" t="s">
        <v>163</v>
      </c>
      <c r="AU208" s="241" t="s">
        <v>81</v>
      </c>
      <c r="AV208" s="14" t="s">
        <v>161</v>
      </c>
      <c r="AW208" s="14" t="s">
        <v>33</v>
      </c>
      <c r="AX208" s="14" t="s">
        <v>79</v>
      </c>
      <c r="AY208" s="241" t="s">
        <v>152</v>
      </c>
    </row>
    <row r="209" s="13" customFormat="1">
      <c r="A209" s="13"/>
      <c r="B209" s="219"/>
      <c r="C209" s="220"/>
      <c r="D209" s="221" t="s">
        <v>163</v>
      </c>
      <c r="E209" s="220"/>
      <c r="F209" s="223" t="s">
        <v>660</v>
      </c>
      <c r="G209" s="220"/>
      <c r="H209" s="224">
        <v>8.0980000000000008</v>
      </c>
      <c r="I209" s="225"/>
      <c r="J209" s="220"/>
      <c r="K209" s="220"/>
      <c r="L209" s="226"/>
      <c r="M209" s="227"/>
      <c r="N209" s="228"/>
      <c r="O209" s="228"/>
      <c r="P209" s="228"/>
      <c r="Q209" s="228"/>
      <c r="R209" s="228"/>
      <c r="S209" s="228"/>
      <c r="T209" s="229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30" t="s">
        <v>163</v>
      </c>
      <c r="AU209" s="230" t="s">
        <v>81</v>
      </c>
      <c r="AV209" s="13" t="s">
        <v>81</v>
      </c>
      <c r="AW209" s="13" t="s">
        <v>4</v>
      </c>
      <c r="AX209" s="13" t="s">
        <v>79</v>
      </c>
      <c r="AY209" s="230" t="s">
        <v>152</v>
      </c>
    </row>
    <row r="210" s="2" customFormat="1" ht="24.15" customHeight="1">
      <c r="A210" s="39"/>
      <c r="B210" s="40"/>
      <c r="C210" s="206" t="s">
        <v>299</v>
      </c>
      <c r="D210" s="206" t="s">
        <v>157</v>
      </c>
      <c r="E210" s="207" t="s">
        <v>409</v>
      </c>
      <c r="F210" s="208" t="s">
        <v>410</v>
      </c>
      <c r="G210" s="209" t="s">
        <v>205</v>
      </c>
      <c r="H210" s="210">
        <v>0.035000000000000003</v>
      </c>
      <c r="I210" s="211"/>
      <c r="J210" s="212">
        <f>ROUND(I210*H210,2)</f>
        <v>0</v>
      </c>
      <c r="K210" s="208" t="s">
        <v>173</v>
      </c>
      <c r="L210" s="45"/>
      <c r="M210" s="213" t="s">
        <v>19</v>
      </c>
      <c r="N210" s="214" t="s">
        <v>42</v>
      </c>
      <c r="O210" s="85"/>
      <c r="P210" s="215">
        <f>O210*H210</f>
        <v>0</v>
      </c>
      <c r="Q210" s="215">
        <v>0</v>
      </c>
      <c r="R210" s="215">
        <f>Q210*H210</f>
        <v>0</v>
      </c>
      <c r="S210" s="215">
        <v>0</v>
      </c>
      <c r="T210" s="216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17" t="s">
        <v>265</v>
      </c>
      <c r="AT210" s="217" t="s">
        <v>157</v>
      </c>
      <c r="AU210" s="217" t="s">
        <v>81</v>
      </c>
      <c r="AY210" s="18" t="s">
        <v>152</v>
      </c>
      <c r="BE210" s="218">
        <f>IF(N210="základní",J210,0)</f>
        <v>0</v>
      </c>
      <c r="BF210" s="218">
        <f>IF(N210="snížená",J210,0)</f>
        <v>0</v>
      </c>
      <c r="BG210" s="218">
        <f>IF(N210="zákl. přenesená",J210,0)</f>
        <v>0</v>
      </c>
      <c r="BH210" s="218">
        <f>IF(N210="sníž. přenesená",J210,0)</f>
        <v>0</v>
      </c>
      <c r="BI210" s="218">
        <f>IF(N210="nulová",J210,0)</f>
        <v>0</v>
      </c>
      <c r="BJ210" s="18" t="s">
        <v>79</v>
      </c>
      <c r="BK210" s="218">
        <f>ROUND(I210*H210,2)</f>
        <v>0</v>
      </c>
      <c r="BL210" s="18" t="s">
        <v>265</v>
      </c>
      <c r="BM210" s="217" t="s">
        <v>661</v>
      </c>
    </row>
    <row r="211" s="2" customFormat="1">
      <c r="A211" s="39"/>
      <c r="B211" s="40"/>
      <c r="C211" s="41"/>
      <c r="D211" s="242" t="s">
        <v>175</v>
      </c>
      <c r="E211" s="41"/>
      <c r="F211" s="243" t="s">
        <v>412</v>
      </c>
      <c r="G211" s="41"/>
      <c r="H211" s="41"/>
      <c r="I211" s="244"/>
      <c r="J211" s="41"/>
      <c r="K211" s="41"/>
      <c r="L211" s="45"/>
      <c r="M211" s="245"/>
      <c r="N211" s="246"/>
      <c r="O211" s="85"/>
      <c r="P211" s="85"/>
      <c r="Q211" s="85"/>
      <c r="R211" s="85"/>
      <c r="S211" s="85"/>
      <c r="T211" s="8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175</v>
      </c>
      <c r="AU211" s="18" t="s">
        <v>81</v>
      </c>
    </row>
    <row r="212" s="12" customFormat="1" ht="22.8" customHeight="1">
      <c r="A212" s="12"/>
      <c r="B212" s="190"/>
      <c r="C212" s="191"/>
      <c r="D212" s="192" t="s">
        <v>70</v>
      </c>
      <c r="E212" s="204" t="s">
        <v>413</v>
      </c>
      <c r="F212" s="204" t="s">
        <v>414</v>
      </c>
      <c r="G212" s="191"/>
      <c r="H212" s="191"/>
      <c r="I212" s="194"/>
      <c r="J212" s="205">
        <f>BK212</f>
        <v>0</v>
      </c>
      <c r="K212" s="191"/>
      <c r="L212" s="196"/>
      <c r="M212" s="197"/>
      <c r="N212" s="198"/>
      <c r="O212" s="198"/>
      <c r="P212" s="199">
        <f>SUM(P213:P241)</f>
        <v>0</v>
      </c>
      <c r="Q212" s="198"/>
      <c r="R212" s="199">
        <f>SUM(R213:R241)</f>
        <v>0.40080286000000009</v>
      </c>
      <c r="S212" s="198"/>
      <c r="T212" s="200">
        <f>SUM(T213:T241)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01" t="s">
        <v>81</v>
      </c>
      <c r="AT212" s="202" t="s">
        <v>70</v>
      </c>
      <c r="AU212" s="202" t="s">
        <v>79</v>
      </c>
      <c r="AY212" s="201" t="s">
        <v>152</v>
      </c>
      <c r="BK212" s="203">
        <f>SUM(BK213:BK241)</f>
        <v>0</v>
      </c>
    </row>
    <row r="213" s="2" customFormat="1" ht="16.5" customHeight="1">
      <c r="A213" s="39"/>
      <c r="B213" s="40"/>
      <c r="C213" s="206" t="s">
        <v>356</v>
      </c>
      <c r="D213" s="206" t="s">
        <v>157</v>
      </c>
      <c r="E213" s="207" t="s">
        <v>416</v>
      </c>
      <c r="F213" s="208" t="s">
        <v>417</v>
      </c>
      <c r="G213" s="209" t="s">
        <v>160</v>
      </c>
      <c r="H213" s="210">
        <v>36.700000000000003</v>
      </c>
      <c r="I213" s="211"/>
      <c r="J213" s="212">
        <f>ROUND(I213*H213,2)</f>
        <v>0</v>
      </c>
      <c r="K213" s="208" t="s">
        <v>173</v>
      </c>
      <c r="L213" s="45"/>
      <c r="M213" s="213" t="s">
        <v>19</v>
      </c>
      <c r="N213" s="214" t="s">
        <v>42</v>
      </c>
      <c r="O213" s="85"/>
      <c r="P213" s="215">
        <f>O213*H213</f>
        <v>0</v>
      </c>
      <c r="Q213" s="215">
        <v>3.0000000000000001E-05</v>
      </c>
      <c r="R213" s="215">
        <f>Q213*H213</f>
        <v>0.0011010000000000002</v>
      </c>
      <c r="S213" s="215">
        <v>0</v>
      </c>
      <c r="T213" s="216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17" t="s">
        <v>265</v>
      </c>
      <c r="AT213" s="217" t="s">
        <v>157</v>
      </c>
      <c r="AU213" s="217" t="s">
        <v>81</v>
      </c>
      <c r="AY213" s="18" t="s">
        <v>152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8" t="s">
        <v>79</v>
      </c>
      <c r="BK213" s="218">
        <f>ROUND(I213*H213,2)</f>
        <v>0</v>
      </c>
      <c r="BL213" s="18" t="s">
        <v>265</v>
      </c>
      <c r="BM213" s="217" t="s">
        <v>662</v>
      </c>
    </row>
    <row r="214" s="2" customFormat="1">
      <c r="A214" s="39"/>
      <c r="B214" s="40"/>
      <c r="C214" s="41"/>
      <c r="D214" s="242" t="s">
        <v>175</v>
      </c>
      <c r="E214" s="41"/>
      <c r="F214" s="243" t="s">
        <v>419</v>
      </c>
      <c r="G214" s="41"/>
      <c r="H214" s="41"/>
      <c r="I214" s="244"/>
      <c r="J214" s="41"/>
      <c r="K214" s="41"/>
      <c r="L214" s="45"/>
      <c r="M214" s="245"/>
      <c r="N214" s="246"/>
      <c r="O214" s="85"/>
      <c r="P214" s="85"/>
      <c r="Q214" s="85"/>
      <c r="R214" s="85"/>
      <c r="S214" s="85"/>
      <c r="T214" s="8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175</v>
      </c>
      <c r="AU214" s="18" t="s">
        <v>81</v>
      </c>
    </row>
    <row r="215" s="13" customFormat="1">
      <c r="A215" s="13"/>
      <c r="B215" s="219"/>
      <c r="C215" s="220"/>
      <c r="D215" s="221" t="s">
        <v>163</v>
      </c>
      <c r="E215" s="222" t="s">
        <v>19</v>
      </c>
      <c r="F215" s="223" t="s">
        <v>101</v>
      </c>
      <c r="G215" s="220"/>
      <c r="H215" s="224">
        <v>36.700000000000003</v>
      </c>
      <c r="I215" s="225"/>
      <c r="J215" s="220"/>
      <c r="K215" s="220"/>
      <c r="L215" s="226"/>
      <c r="M215" s="227"/>
      <c r="N215" s="228"/>
      <c r="O215" s="228"/>
      <c r="P215" s="228"/>
      <c r="Q215" s="228"/>
      <c r="R215" s="228"/>
      <c r="S215" s="228"/>
      <c r="T215" s="229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30" t="s">
        <v>163</v>
      </c>
      <c r="AU215" s="230" t="s">
        <v>81</v>
      </c>
      <c r="AV215" s="13" t="s">
        <v>81</v>
      </c>
      <c r="AW215" s="13" t="s">
        <v>33</v>
      </c>
      <c r="AX215" s="13" t="s">
        <v>71</v>
      </c>
      <c r="AY215" s="230" t="s">
        <v>152</v>
      </c>
    </row>
    <row r="216" s="14" customFormat="1">
      <c r="A216" s="14"/>
      <c r="B216" s="231"/>
      <c r="C216" s="232"/>
      <c r="D216" s="221" t="s">
        <v>163</v>
      </c>
      <c r="E216" s="233" t="s">
        <v>19</v>
      </c>
      <c r="F216" s="234" t="s">
        <v>166</v>
      </c>
      <c r="G216" s="232"/>
      <c r="H216" s="235">
        <v>36.700000000000003</v>
      </c>
      <c r="I216" s="236"/>
      <c r="J216" s="232"/>
      <c r="K216" s="232"/>
      <c r="L216" s="237"/>
      <c r="M216" s="238"/>
      <c r="N216" s="239"/>
      <c r="O216" s="239"/>
      <c r="P216" s="239"/>
      <c r="Q216" s="239"/>
      <c r="R216" s="239"/>
      <c r="S216" s="239"/>
      <c r="T216" s="240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41" t="s">
        <v>163</v>
      </c>
      <c r="AU216" s="241" t="s">
        <v>81</v>
      </c>
      <c r="AV216" s="14" t="s">
        <v>161</v>
      </c>
      <c r="AW216" s="14" t="s">
        <v>33</v>
      </c>
      <c r="AX216" s="14" t="s">
        <v>79</v>
      </c>
      <c r="AY216" s="241" t="s">
        <v>152</v>
      </c>
    </row>
    <row r="217" s="2" customFormat="1" ht="21.75" customHeight="1">
      <c r="A217" s="39"/>
      <c r="B217" s="40"/>
      <c r="C217" s="206" t="s">
        <v>360</v>
      </c>
      <c r="D217" s="206" t="s">
        <v>157</v>
      </c>
      <c r="E217" s="207" t="s">
        <v>421</v>
      </c>
      <c r="F217" s="208" t="s">
        <v>422</v>
      </c>
      <c r="G217" s="209" t="s">
        <v>160</v>
      </c>
      <c r="H217" s="210">
        <v>36.700000000000003</v>
      </c>
      <c r="I217" s="211"/>
      <c r="J217" s="212">
        <f>ROUND(I217*H217,2)</f>
        <v>0</v>
      </c>
      <c r="K217" s="208" t="s">
        <v>173</v>
      </c>
      <c r="L217" s="45"/>
      <c r="M217" s="213" t="s">
        <v>19</v>
      </c>
      <c r="N217" s="214" t="s">
        <v>42</v>
      </c>
      <c r="O217" s="85"/>
      <c r="P217" s="215">
        <f>O217*H217</f>
        <v>0</v>
      </c>
      <c r="Q217" s="215">
        <v>0.0075799999999999999</v>
      </c>
      <c r="R217" s="215">
        <f>Q217*H217</f>
        <v>0.27818600000000004</v>
      </c>
      <c r="S217" s="215">
        <v>0</v>
      </c>
      <c r="T217" s="216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17" t="s">
        <v>265</v>
      </c>
      <c r="AT217" s="217" t="s">
        <v>157</v>
      </c>
      <c r="AU217" s="217" t="s">
        <v>81</v>
      </c>
      <c r="AY217" s="18" t="s">
        <v>152</v>
      </c>
      <c r="BE217" s="218">
        <f>IF(N217="základní",J217,0)</f>
        <v>0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8" t="s">
        <v>79</v>
      </c>
      <c r="BK217" s="218">
        <f>ROUND(I217*H217,2)</f>
        <v>0</v>
      </c>
      <c r="BL217" s="18" t="s">
        <v>265</v>
      </c>
      <c r="BM217" s="217" t="s">
        <v>663</v>
      </c>
    </row>
    <row r="218" s="2" customFormat="1">
      <c r="A218" s="39"/>
      <c r="B218" s="40"/>
      <c r="C218" s="41"/>
      <c r="D218" s="242" t="s">
        <v>175</v>
      </c>
      <c r="E218" s="41"/>
      <c r="F218" s="243" t="s">
        <v>424</v>
      </c>
      <c r="G218" s="41"/>
      <c r="H218" s="41"/>
      <c r="I218" s="244"/>
      <c r="J218" s="41"/>
      <c r="K218" s="41"/>
      <c r="L218" s="45"/>
      <c r="M218" s="245"/>
      <c r="N218" s="246"/>
      <c r="O218" s="85"/>
      <c r="P218" s="85"/>
      <c r="Q218" s="85"/>
      <c r="R218" s="85"/>
      <c r="S218" s="85"/>
      <c r="T218" s="86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175</v>
      </c>
      <c r="AU218" s="18" t="s">
        <v>81</v>
      </c>
    </row>
    <row r="219" s="13" customFormat="1">
      <c r="A219" s="13"/>
      <c r="B219" s="219"/>
      <c r="C219" s="220"/>
      <c r="D219" s="221" t="s">
        <v>163</v>
      </c>
      <c r="E219" s="222" t="s">
        <v>19</v>
      </c>
      <c r="F219" s="223" t="s">
        <v>101</v>
      </c>
      <c r="G219" s="220"/>
      <c r="H219" s="224">
        <v>36.700000000000003</v>
      </c>
      <c r="I219" s="225"/>
      <c r="J219" s="220"/>
      <c r="K219" s="220"/>
      <c r="L219" s="226"/>
      <c r="M219" s="227"/>
      <c r="N219" s="228"/>
      <c r="O219" s="228"/>
      <c r="P219" s="228"/>
      <c r="Q219" s="228"/>
      <c r="R219" s="228"/>
      <c r="S219" s="228"/>
      <c r="T219" s="229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0" t="s">
        <v>163</v>
      </c>
      <c r="AU219" s="230" t="s">
        <v>81</v>
      </c>
      <c r="AV219" s="13" t="s">
        <v>81</v>
      </c>
      <c r="AW219" s="13" t="s">
        <v>33</v>
      </c>
      <c r="AX219" s="13" t="s">
        <v>71</v>
      </c>
      <c r="AY219" s="230" t="s">
        <v>152</v>
      </c>
    </row>
    <row r="220" s="14" customFormat="1">
      <c r="A220" s="14"/>
      <c r="B220" s="231"/>
      <c r="C220" s="232"/>
      <c r="D220" s="221" t="s">
        <v>163</v>
      </c>
      <c r="E220" s="233" t="s">
        <v>19</v>
      </c>
      <c r="F220" s="234" t="s">
        <v>166</v>
      </c>
      <c r="G220" s="232"/>
      <c r="H220" s="235">
        <v>36.700000000000003</v>
      </c>
      <c r="I220" s="236"/>
      <c r="J220" s="232"/>
      <c r="K220" s="232"/>
      <c r="L220" s="237"/>
      <c r="M220" s="238"/>
      <c r="N220" s="239"/>
      <c r="O220" s="239"/>
      <c r="P220" s="239"/>
      <c r="Q220" s="239"/>
      <c r="R220" s="239"/>
      <c r="S220" s="239"/>
      <c r="T220" s="240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41" t="s">
        <v>163</v>
      </c>
      <c r="AU220" s="241" t="s">
        <v>81</v>
      </c>
      <c r="AV220" s="14" t="s">
        <v>161</v>
      </c>
      <c r="AW220" s="14" t="s">
        <v>33</v>
      </c>
      <c r="AX220" s="14" t="s">
        <v>79</v>
      </c>
      <c r="AY220" s="241" t="s">
        <v>152</v>
      </c>
    </row>
    <row r="221" s="2" customFormat="1" ht="21.75" customHeight="1">
      <c r="A221" s="39"/>
      <c r="B221" s="40"/>
      <c r="C221" s="206" t="s">
        <v>364</v>
      </c>
      <c r="D221" s="206" t="s">
        <v>157</v>
      </c>
      <c r="E221" s="207" t="s">
        <v>426</v>
      </c>
      <c r="F221" s="208" t="s">
        <v>427</v>
      </c>
      <c r="G221" s="209" t="s">
        <v>160</v>
      </c>
      <c r="H221" s="210">
        <v>36.700000000000003</v>
      </c>
      <c r="I221" s="211"/>
      <c r="J221" s="212">
        <f>ROUND(I221*H221,2)</f>
        <v>0</v>
      </c>
      <c r="K221" s="208" t="s">
        <v>173</v>
      </c>
      <c r="L221" s="45"/>
      <c r="M221" s="213" t="s">
        <v>19</v>
      </c>
      <c r="N221" s="214" t="s">
        <v>42</v>
      </c>
      <c r="O221" s="85"/>
      <c r="P221" s="215">
        <f>O221*H221</f>
        <v>0</v>
      </c>
      <c r="Q221" s="215">
        <v>0.00040000000000000002</v>
      </c>
      <c r="R221" s="215">
        <f>Q221*H221</f>
        <v>0.014680000000000002</v>
      </c>
      <c r="S221" s="215">
        <v>0</v>
      </c>
      <c r="T221" s="216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17" t="s">
        <v>265</v>
      </c>
      <c r="AT221" s="217" t="s">
        <v>157</v>
      </c>
      <c r="AU221" s="217" t="s">
        <v>81</v>
      </c>
      <c r="AY221" s="18" t="s">
        <v>152</v>
      </c>
      <c r="BE221" s="218">
        <f>IF(N221="základní",J221,0)</f>
        <v>0</v>
      </c>
      <c r="BF221" s="218">
        <f>IF(N221="snížená",J221,0)</f>
        <v>0</v>
      </c>
      <c r="BG221" s="218">
        <f>IF(N221="zákl. přenesená",J221,0)</f>
        <v>0</v>
      </c>
      <c r="BH221" s="218">
        <f>IF(N221="sníž. přenesená",J221,0)</f>
        <v>0</v>
      </c>
      <c r="BI221" s="218">
        <f>IF(N221="nulová",J221,0)</f>
        <v>0</v>
      </c>
      <c r="BJ221" s="18" t="s">
        <v>79</v>
      </c>
      <c r="BK221" s="218">
        <f>ROUND(I221*H221,2)</f>
        <v>0</v>
      </c>
      <c r="BL221" s="18" t="s">
        <v>265</v>
      </c>
      <c r="BM221" s="217" t="s">
        <v>664</v>
      </c>
    </row>
    <row r="222" s="2" customFormat="1">
      <c r="A222" s="39"/>
      <c r="B222" s="40"/>
      <c r="C222" s="41"/>
      <c r="D222" s="242" t="s">
        <v>175</v>
      </c>
      <c r="E222" s="41"/>
      <c r="F222" s="243" t="s">
        <v>429</v>
      </c>
      <c r="G222" s="41"/>
      <c r="H222" s="41"/>
      <c r="I222" s="244"/>
      <c r="J222" s="41"/>
      <c r="K222" s="41"/>
      <c r="L222" s="45"/>
      <c r="M222" s="245"/>
      <c r="N222" s="246"/>
      <c r="O222" s="85"/>
      <c r="P222" s="85"/>
      <c r="Q222" s="85"/>
      <c r="R222" s="85"/>
      <c r="S222" s="85"/>
      <c r="T222" s="86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175</v>
      </c>
      <c r="AU222" s="18" t="s">
        <v>81</v>
      </c>
    </row>
    <row r="223" s="2" customFormat="1" ht="16.5" customHeight="1">
      <c r="A223" s="39"/>
      <c r="B223" s="40"/>
      <c r="C223" s="247" t="s">
        <v>370</v>
      </c>
      <c r="D223" s="247" t="s">
        <v>296</v>
      </c>
      <c r="E223" s="248" t="s">
        <v>431</v>
      </c>
      <c r="F223" s="249" t="s">
        <v>432</v>
      </c>
      <c r="G223" s="250" t="s">
        <v>160</v>
      </c>
      <c r="H223" s="251">
        <v>40.369999999999997</v>
      </c>
      <c r="I223" s="252"/>
      <c r="J223" s="253">
        <f>ROUND(I223*H223,2)</f>
        <v>0</v>
      </c>
      <c r="K223" s="249" t="s">
        <v>173</v>
      </c>
      <c r="L223" s="254"/>
      <c r="M223" s="255" t="s">
        <v>19</v>
      </c>
      <c r="N223" s="256" t="s">
        <v>42</v>
      </c>
      <c r="O223" s="85"/>
      <c r="P223" s="215">
        <f>O223*H223</f>
        <v>0</v>
      </c>
      <c r="Q223" s="215">
        <v>0.00264</v>
      </c>
      <c r="R223" s="215">
        <f>Q223*H223</f>
        <v>0.1065768</v>
      </c>
      <c r="S223" s="215">
        <v>0</v>
      </c>
      <c r="T223" s="216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17" t="s">
        <v>299</v>
      </c>
      <c r="AT223" s="217" t="s">
        <v>296</v>
      </c>
      <c r="AU223" s="217" t="s">
        <v>81</v>
      </c>
      <c r="AY223" s="18" t="s">
        <v>152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8" t="s">
        <v>79</v>
      </c>
      <c r="BK223" s="218">
        <f>ROUND(I223*H223,2)</f>
        <v>0</v>
      </c>
      <c r="BL223" s="18" t="s">
        <v>265</v>
      </c>
      <c r="BM223" s="217" t="s">
        <v>665</v>
      </c>
    </row>
    <row r="224" s="13" customFormat="1">
      <c r="A224" s="13"/>
      <c r="B224" s="219"/>
      <c r="C224" s="220"/>
      <c r="D224" s="221" t="s">
        <v>163</v>
      </c>
      <c r="E224" s="222" t="s">
        <v>19</v>
      </c>
      <c r="F224" s="223" t="s">
        <v>603</v>
      </c>
      <c r="G224" s="220"/>
      <c r="H224" s="224">
        <v>36.700000000000003</v>
      </c>
      <c r="I224" s="225"/>
      <c r="J224" s="220"/>
      <c r="K224" s="220"/>
      <c r="L224" s="226"/>
      <c r="M224" s="227"/>
      <c r="N224" s="228"/>
      <c r="O224" s="228"/>
      <c r="P224" s="228"/>
      <c r="Q224" s="228"/>
      <c r="R224" s="228"/>
      <c r="S224" s="228"/>
      <c r="T224" s="229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0" t="s">
        <v>163</v>
      </c>
      <c r="AU224" s="230" t="s">
        <v>81</v>
      </c>
      <c r="AV224" s="13" t="s">
        <v>81</v>
      </c>
      <c r="AW224" s="13" t="s">
        <v>33</v>
      </c>
      <c r="AX224" s="13" t="s">
        <v>71</v>
      </c>
      <c r="AY224" s="230" t="s">
        <v>152</v>
      </c>
    </row>
    <row r="225" s="14" customFormat="1">
      <c r="A225" s="14"/>
      <c r="B225" s="231"/>
      <c r="C225" s="232"/>
      <c r="D225" s="221" t="s">
        <v>163</v>
      </c>
      <c r="E225" s="233" t="s">
        <v>101</v>
      </c>
      <c r="F225" s="234" t="s">
        <v>166</v>
      </c>
      <c r="G225" s="232"/>
      <c r="H225" s="235">
        <v>36.700000000000003</v>
      </c>
      <c r="I225" s="236"/>
      <c r="J225" s="232"/>
      <c r="K225" s="232"/>
      <c r="L225" s="237"/>
      <c r="M225" s="238"/>
      <c r="N225" s="239"/>
      <c r="O225" s="239"/>
      <c r="P225" s="239"/>
      <c r="Q225" s="239"/>
      <c r="R225" s="239"/>
      <c r="S225" s="239"/>
      <c r="T225" s="240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41" t="s">
        <v>163</v>
      </c>
      <c r="AU225" s="241" t="s">
        <v>81</v>
      </c>
      <c r="AV225" s="14" t="s">
        <v>161</v>
      </c>
      <c r="AW225" s="14" t="s">
        <v>33</v>
      </c>
      <c r="AX225" s="14" t="s">
        <v>79</v>
      </c>
      <c r="AY225" s="241" t="s">
        <v>152</v>
      </c>
    </row>
    <row r="226" s="13" customFormat="1">
      <c r="A226" s="13"/>
      <c r="B226" s="219"/>
      <c r="C226" s="220"/>
      <c r="D226" s="221" t="s">
        <v>163</v>
      </c>
      <c r="E226" s="220"/>
      <c r="F226" s="223" t="s">
        <v>666</v>
      </c>
      <c r="G226" s="220"/>
      <c r="H226" s="224">
        <v>40.369999999999997</v>
      </c>
      <c r="I226" s="225"/>
      <c r="J226" s="220"/>
      <c r="K226" s="220"/>
      <c r="L226" s="226"/>
      <c r="M226" s="227"/>
      <c r="N226" s="228"/>
      <c r="O226" s="228"/>
      <c r="P226" s="228"/>
      <c r="Q226" s="228"/>
      <c r="R226" s="228"/>
      <c r="S226" s="228"/>
      <c r="T226" s="229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30" t="s">
        <v>163</v>
      </c>
      <c r="AU226" s="230" t="s">
        <v>81</v>
      </c>
      <c r="AV226" s="13" t="s">
        <v>81</v>
      </c>
      <c r="AW226" s="13" t="s">
        <v>4</v>
      </c>
      <c r="AX226" s="13" t="s">
        <v>79</v>
      </c>
      <c r="AY226" s="230" t="s">
        <v>152</v>
      </c>
    </row>
    <row r="227" s="2" customFormat="1" ht="16.5" customHeight="1">
      <c r="A227" s="39"/>
      <c r="B227" s="40"/>
      <c r="C227" s="206" t="s">
        <v>377</v>
      </c>
      <c r="D227" s="206" t="s">
        <v>157</v>
      </c>
      <c r="E227" s="207" t="s">
        <v>436</v>
      </c>
      <c r="F227" s="208" t="s">
        <v>437</v>
      </c>
      <c r="G227" s="209" t="s">
        <v>322</v>
      </c>
      <c r="H227" s="210">
        <v>25.905999999999999</v>
      </c>
      <c r="I227" s="211"/>
      <c r="J227" s="212">
        <f>ROUND(I227*H227,2)</f>
        <v>0</v>
      </c>
      <c r="K227" s="208" t="s">
        <v>173</v>
      </c>
      <c r="L227" s="45"/>
      <c r="M227" s="213" t="s">
        <v>19</v>
      </c>
      <c r="N227" s="214" t="s">
        <v>42</v>
      </c>
      <c r="O227" s="85"/>
      <c r="P227" s="215">
        <f>O227*H227</f>
        <v>0</v>
      </c>
      <c r="Q227" s="215">
        <v>1.0000000000000001E-05</v>
      </c>
      <c r="R227" s="215">
        <f>Q227*H227</f>
        <v>0.00025906000000000003</v>
      </c>
      <c r="S227" s="215">
        <v>0</v>
      </c>
      <c r="T227" s="216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17" t="s">
        <v>265</v>
      </c>
      <c r="AT227" s="217" t="s">
        <v>157</v>
      </c>
      <c r="AU227" s="217" t="s">
        <v>81</v>
      </c>
      <c r="AY227" s="18" t="s">
        <v>152</v>
      </c>
      <c r="BE227" s="218">
        <f>IF(N227="základní",J227,0)</f>
        <v>0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8" t="s">
        <v>79</v>
      </c>
      <c r="BK227" s="218">
        <f>ROUND(I227*H227,2)</f>
        <v>0</v>
      </c>
      <c r="BL227" s="18" t="s">
        <v>265</v>
      </c>
      <c r="BM227" s="217" t="s">
        <v>667</v>
      </c>
    </row>
    <row r="228" s="2" customFormat="1">
      <c r="A228" s="39"/>
      <c r="B228" s="40"/>
      <c r="C228" s="41"/>
      <c r="D228" s="242" t="s">
        <v>175</v>
      </c>
      <c r="E228" s="41"/>
      <c r="F228" s="243" t="s">
        <v>439</v>
      </c>
      <c r="G228" s="41"/>
      <c r="H228" s="41"/>
      <c r="I228" s="244"/>
      <c r="J228" s="41"/>
      <c r="K228" s="41"/>
      <c r="L228" s="45"/>
      <c r="M228" s="245"/>
      <c r="N228" s="246"/>
      <c r="O228" s="85"/>
      <c r="P228" s="85"/>
      <c r="Q228" s="85"/>
      <c r="R228" s="85"/>
      <c r="S228" s="85"/>
      <c r="T228" s="86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8" t="s">
        <v>175</v>
      </c>
      <c r="AU228" s="18" t="s">
        <v>81</v>
      </c>
    </row>
    <row r="229" s="2" customFormat="1" ht="16.5" customHeight="1">
      <c r="A229" s="39"/>
      <c r="B229" s="40"/>
      <c r="C229" s="247" t="s">
        <v>381</v>
      </c>
      <c r="D229" s="247" t="s">
        <v>296</v>
      </c>
      <c r="E229" s="248" t="s">
        <v>441</v>
      </c>
      <c r="F229" s="249" t="s">
        <v>442</v>
      </c>
      <c r="G229" s="250" t="s">
        <v>322</v>
      </c>
      <c r="H229" s="251">
        <v>28.497</v>
      </c>
      <c r="I229" s="252"/>
      <c r="J229" s="253">
        <f>ROUND(I229*H229,2)</f>
        <v>0</v>
      </c>
      <c r="K229" s="249" t="s">
        <v>19</v>
      </c>
      <c r="L229" s="254"/>
      <c r="M229" s="255" t="s">
        <v>19</v>
      </c>
      <c r="N229" s="256" t="s">
        <v>42</v>
      </c>
      <c r="O229" s="85"/>
      <c r="P229" s="215">
        <f>O229*H229</f>
        <v>0</v>
      </c>
      <c r="Q229" s="215">
        <v>0</v>
      </c>
      <c r="R229" s="215">
        <f>Q229*H229</f>
        <v>0</v>
      </c>
      <c r="S229" s="215">
        <v>0</v>
      </c>
      <c r="T229" s="216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17" t="s">
        <v>299</v>
      </c>
      <c r="AT229" s="217" t="s">
        <v>296</v>
      </c>
      <c r="AU229" s="217" t="s">
        <v>81</v>
      </c>
      <c r="AY229" s="18" t="s">
        <v>152</v>
      </c>
      <c r="BE229" s="218">
        <f>IF(N229="základní",J229,0)</f>
        <v>0</v>
      </c>
      <c r="BF229" s="218">
        <f>IF(N229="snížená",J229,0)</f>
        <v>0</v>
      </c>
      <c r="BG229" s="218">
        <f>IF(N229="zákl. přenesená",J229,0)</f>
        <v>0</v>
      </c>
      <c r="BH229" s="218">
        <f>IF(N229="sníž. přenesená",J229,0)</f>
        <v>0</v>
      </c>
      <c r="BI229" s="218">
        <f>IF(N229="nulová",J229,0)</f>
        <v>0</v>
      </c>
      <c r="BJ229" s="18" t="s">
        <v>79</v>
      </c>
      <c r="BK229" s="218">
        <f>ROUND(I229*H229,2)</f>
        <v>0</v>
      </c>
      <c r="BL229" s="18" t="s">
        <v>265</v>
      </c>
      <c r="BM229" s="217" t="s">
        <v>668</v>
      </c>
    </row>
    <row r="230" s="13" customFormat="1">
      <c r="A230" s="13"/>
      <c r="B230" s="219"/>
      <c r="C230" s="220"/>
      <c r="D230" s="221" t="s">
        <v>163</v>
      </c>
      <c r="E230" s="222" t="s">
        <v>19</v>
      </c>
      <c r="F230" s="223" t="s">
        <v>669</v>
      </c>
      <c r="G230" s="220"/>
      <c r="H230" s="224">
        <v>17.696000000000002</v>
      </c>
      <c r="I230" s="225"/>
      <c r="J230" s="220"/>
      <c r="K230" s="220"/>
      <c r="L230" s="226"/>
      <c r="M230" s="227"/>
      <c r="N230" s="228"/>
      <c r="O230" s="228"/>
      <c r="P230" s="228"/>
      <c r="Q230" s="228"/>
      <c r="R230" s="228"/>
      <c r="S230" s="228"/>
      <c r="T230" s="229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0" t="s">
        <v>163</v>
      </c>
      <c r="AU230" s="230" t="s">
        <v>81</v>
      </c>
      <c r="AV230" s="13" t="s">
        <v>81</v>
      </c>
      <c r="AW230" s="13" t="s">
        <v>33</v>
      </c>
      <c r="AX230" s="13" t="s">
        <v>71</v>
      </c>
      <c r="AY230" s="230" t="s">
        <v>152</v>
      </c>
    </row>
    <row r="231" s="13" customFormat="1">
      <c r="A231" s="13"/>
      <c r="B231" s="219"/>
      <c r="C231" s="220"/>
      <c r="D231" s="221" t="s">
        <v>163</v>
      </c>
      <c r="E231" s="222" t="s">
        <v>19</v>
      </c>
      <c r="F231" s="223" t="s">
        <v>447</v>
      </c>
      <c r="G231" s="220"/>
      <c r="H231" s="224">
        <v>-1.3999999999999999</v>
      </c>
      <c r="I231" s="225"/>
      <c r="J231" s="220"/>
      <c r="K231" s="220"/>
      <c r="L231" s="226"/>
      <c r="M231" s="227"/>
      <c r="N231" s="228"/>
      <c r="O231" s="228"/>
      <c r="P231" s="228"/>
      <c r="Q231" s="228"/>
      <c r="R231" s="228"/>
      <c r="S231" s="228"/>
      <c r="T231" s="229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0" t="s">
        <v>163</v>
      </c>
      <c r="AU231" s="230" t="s">
        <v>81</v>
      </c>
      <c r="AV231" s="13" t="s">
        <v>81</v>
      </c>
      <c r="AW231" s="13" t="s">
        <v>33</v>
      </c>
      <c r="AX231" s="13" t="s">
        <v>71</v>
      </c>
      <c r="AY231" s="230" t="s">
        <v>152</v>
      </c>
    </row>
    <row r="232" s="13" customFormat="1">
      <c r="A232" s="13"/>
      <c r="B232" s="219"/>
      <c r="C232" s="220"/>
      <c r="D232" s="221" t="s">
        <v>163</v>
      </c>
      <c r="E232" s="222" t="s">
        <v>19</v>
      </c>
      <c r="F232" s="223" t="s">
        <v>670</v>
      </c>
      <c r="G232" s="220"/>
      <c r="H232" s="224">
        <v>-0.92000000000000004</v>
      </c>
      <c r="I232" s="225"/>
      <c r="J232" s="220"/>
      <c r="K232" s="220"/>
      <c r="L232" s="226"/>
      <c r="M232" s="227"/>
      <c r="N232" s="228"/>
      <c r="O232" s="228"/>
      <c r="P232" s="228"/>
      <c r="Q232" s="228"/>
      <c r="R232" s="228"/>
      <c r="S232" s="228"/>
      <c r="T232" s="229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0" t="s">
        <v>163</v>
      </c>
      <c r="AU232" s="230" t="s">
        <v>81</v>
      </c>
      <c r="AV232" s="13" t="s">
        <v>81</v>
      </c>
      <c r="AW232" s="13" t="s">
        <v>33</v>
      </c>
      <c r="AX232" s="13" t="s">
        <v>71</v>
      </c>
      <c r="AY232" s="230" t="s">
        <v>152</v>
      </c>
    </row>
    <row r="233" s="13" customFormat="1">
      <c r="A233" s="13"/>
      <c r="B233" s="219"/>
      <c r="C233" s="220"/>
      <c r="D233" s="221" t="s">
        <v>163</v>
      </c>
      <c r="E233" s="222" t="s">
        <v>19</v>
      </c>
      <c r="F233" s="223" t="s">
        <v>671</v>
      </c>
      <c r="G233" s="220"/>
      <c r="H233" s="224">
        <v>-0.93999999999999995</v>
      </c>
      <c r="I233" s="225"/>
      <c r="J233" s="220"/>
      <c r="K233" s="220"/>
      <c r="L233" s="226"/>
      <c r="M233" s="227"/>
      <c r="N233" s="228"/>
      <c r="O233" s="228"/>
      <c r="P233" s="228"/>
      <c r="Q233" s="228"/>
      <c r="R233" s="228"/>
      <c r="S233" s="228"/>
      <c r="T233" s="229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0" t="s">
        <v>163</v>
      </c>
      <c r="AU233" s="230" t="s">
        <v>81</v>
      </c>
      <c r="AV233" s="13" t="s">
        <v>81</v>
      </c>
      <c r="AW233" s="13" t="s">
        <v>33</v>
      </c>
      <c r="AX233" s="13" t="s">
        <v>71</v>
      </c>
      <c r="AY233" s="230" t="s">
        <v>152</v>
      </c>
    </row>
    <row r="234" s="13" customFormat="1">
      <c r="A234" s="13"/>
      <c r="B234" s="219"/>
      <c r="C234" s="220"/>
      <c r="D234" s="221" t="s">
        <v>163</v>
      </c>
      <c r="E234" s="222" t="s">
        <v>19</v>
      </c>
      <c r="F234" s="223" t="s">
        <v>672</v>
      </c>
      <c r="G234" s="220"/>
      <c r="H234" s="224">
        <v>-0.75</v>
      </c>
      <c r="I234" s="225"/>
      <c r="J234" s="220"/>
      <c r="K234" s="220"/>
      <c r="L234" s="226"/>
      <c r="M234" s="227"/>
      <c r="N234" s="228"/>
      <c r="O234" s="228"/>
      <c r="P234" s="228"/>
      <c r="Q234" s="228"/>
      <c r="R234" s="228"/>
      <c r="S234" s="228"/>
      <c r="T234" s="229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0" t="s">
        <v>163</v>
      </c>
      <c r="AU234" s="230" t="s">
        <v>81</v>
      </c>
      <c r="AV234" s="13" t="s">
        <v>81</v>
      </c>
      <c r="AW234" s="13" t="s">
        <v>33</v>
      </c>
      <c r="AX234" s="13" t="s">
        <v>71</v>
      </c>
      <c r="AY234" s="230" t="s">
        <v>152</v>
      </c>
    </row>
    <row r="235" s="13" customFormat="1">
      <c r="A235" s="13"/>
      <c r="B235" s="219"/>
      <c r="C235" s="220"/>
      <c r="D235" s="221" t="s">
        <v>163</v>
      </c>
      <c r="E235" s="222" t="s">
        <v>19</v>
      </c>
      <c r="F235" s="223" t="s">
        <v>670</v>
      </c>
      <c r="G235" s="220"/>
      <c r="H235" s="224">
        <v>-0.92000000000000004</v>
      </c>
      <c r="I235" s="225"/>
      <c r="J235" s="220"/>
      <c r="K235" s="220"/>
      <c r="L235" s="226"/>
      <c r="M235" s="227"/>
      <c r="N235" s="228"/>
      <c r="O235" s="228"/>
      <c r="P235" s="228"/>
      <c r="Q235" s="228"/>
      <c r="R235" s="228"/>
      <c r="S235" s="228"/>
      <c r="T235" s="229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0" t="s">
        <v>163</v>
      </c>
      <c r="AU235" s="230" t="s">
        <v>81</v>
      </c>
      <c r="AV235" s="13" t="s">
        <v>81</v>
      </c>
      <c r="AW235" s="13" t="s">
        <v>33</v>
      </c>
      <c r="AX235" s="13" t="s">
        <v>71</v>
      </c>
      <c r="AY235" s="230" t="s">
        <v>152</v>
      </c>
    </row>
    <row r="236" s="13" customFormat="1">
      <c r="A236" s="13"/>
      <c r="B236" s="219"/>
      <c r="C236" s="220"/>
      <c r="D236" s="221" t="s">
        <v>163</v>
      </c>
      <c r="E236" s="222" t="s">
        <v>19</v>
      </c>
      <c r="F236" s="223" t="s">
        <v>673</v>
      </c>
      <c r="G236" s="220"/>
      <c r="H236" s="224">
        <v>14.08</v>
      </c>
      <c r="I236" s="225"/>
      <c r="J236" s="220"/>
      <c r="K236" s="220"/>
      <c r="L236" s="226"/>
      <c r="M236" s="227"/>
      <c r="N236" s="228"/>
      <c r="O236" s="228"/>
      <c r="P236" s="228"/>
      <c r="Q236" s="228"/>
      <c r="R236" s="228"/>
      <c r="S236" s="228"/>
      <c r="T236" s="229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0" t="s">
        <v>163</v>
      </c>
      <c r="AU236" s="230" t="s">
        <v>81</v>
      </c>
      <c r="AV236" s="13" t="s">
        <v>81</v>
      </c>
      <c r="AW236" s="13" t="s">
        <v>33</v>
      </c>
      <c r="AX236" s="13" t="s">
        <v>71</v>
      </c>
      <c r="AY236" s="230" t="s">
        <v>152</v>
      </c>
    </row>
    <row r="237" s="13" customFormat="1">
      <c r="A237" s="13"/>
      <c r="B237" s="219"/>
      <c r="C237" s="220"/>
      <c r="D237" s="221" t="s">
        <v>163</v>
      </c>
      <c r="E237" s="222" t="s">
        <v>19</v>
      </c>
      <c r="F237" s="223" t="s">
        <v>671</v>
      </c>
      <c r="G237" s="220"/>
      <c r="H237" s="224">
        <v>-0.93999999999999995</v>
      </c>
      <c r="I237" s="225"/>
      <c r="J237" s="220"/>
      <c r="K237" s="220"/>
      <c r="L237" s="226"/>
      <c r="M237" s="227"/>
      <c r="N237" s="228"/>
      <c r="O237" s="228"/>
      <c r="P237" s="228"/>
      <c r="Q237" s="228"/>
      <c r="R237" s="228"/>
      <c r="S237" s="228"/>
      <c r="T237" s="229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0" t="s">
        <v>163</v>
      </c>
      <c r="AU237" s="230" t="s">
        <v>81</v>
      </c>
      <c r="AV237" s="13" t="s">
        <v>81</v>
      </c>
      <c r="AW237" s="13" t="s">
        <v>33</v>
      </c>
      <c r="AX237" s="13" t="s">
        <v>71</v>
      </c>
      <c r="AY237" s="230" t="s">
        <v>152</v>
      </c>
    </row>
    <row r="238" s="14" customFormat="1">
      <c r="A238" s="14"/>
      <c r="B238" s="231"/>
      <c r="C238" s="232"/>
      <c r="D238" s="221" t="s">
        <v>163</v>
      </c>
      <c r="E238" s="233" t="s">
        <v>19</v>
      </c>
      <c r="F238" s="234" t="s">
        <v>166</v>
      </c>
      <c r="G238" s="232"/>
      <c r="H238" s="235">
        <v>25.905999999999999</v>
      </c>
      <c r="I238" s="236"/>
      <c r="J238" s="232"/>
      <c r="K238" s="232"/>
      <c r="L238" s="237"/>
      <c r="M238" s="238"/>
      <c r="N238" s="239"/>
      <c r="O238" s="239"/>
      <c r="P238" s="239"/>
      <c r="Q238" s="239"/>
      <c r="R238" s="239"/>
      <c r="S238" s="239"/>
      <c r="T238" s="240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41" t="s">
        <v>163</v>
      </c>
      <c r="AU238" s="241" t="s">
        <v>81</v>
      </c>
      <c r="AV238" s="14" t="s">
        <v>161</v>
      </c>
      <c r="AW238" s="14" t="s">
        <v>33</v>
      </c>
      <c r="AX238" s="14" t="s">
        <v>79</v>
      </c>
      <c r="AY238" s="241" t="s">
        <v>152</v>
      </c>
    </row>
    <row r="239" s="13" customFormat="1">
      <c r="A239" s="13"/>
      <c r="B239" s="219"/>
      <c r="C239" s="220"/>
      <c r="D239" s="221" t="s">
        <v>163</v>
      </c>
      <c r="E239" s="220"/>
      <c r="F239" s="223" t="s">
        <v>674</v>
      </c>
      <c r="G239" s="220"/>
      <c r="H239" s="224">
        <v>28.497</v>
      </c>
      <c r="I239" s="225"/>
      <c r="J239" s="220"/>
      <c r="K239" s="220"/>
      <c r="L239" s="226"/>
      <c r="M239" s="227"/>
      <c r="N239" s="228"/>
      <c r="O239" s="228"/>
      <c r="P239" s="228"/>
      <c r="Q239" s="228"/>
      <c r="R239" s="228"/>
      <c r="S239" s="228"/>
      <c r="T239" s="229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0" t="s">
        <v>163</v>
      </c>
      <c r="AU239" s="230" t="s">
        <v>81</v>
      </c>
      <c r="AV239" s="13" t="s">
        <v>81</v>
      </c>
      <c r="AW239" s="13" t="s">
        <v>4</v>
      </c>
      <c r="AX239" s="13" t="s">
        <v>79</v>
      </c>
      <c r="AY239" s="230" t="s">
        <v>152</v>
      </c>
    </row>
    <row r="240" s="2" customFormat="1" ht="24.15" customHeight="1">
      <c r="A240" s="39"/>
      <c r="B240" s="40"/>
      <c r="C240" s="206" t="s">
        <v>389</v>
      </c>
      <c r="D240" s="206" t="s">
        <v>157</v>
      </c>
      <c r="E240" s="207" t="s">
        <v>451</v>
      </c>
      <c r="F240" s="208" t="s">
        <v>452</v>
      </c>
      <c r="G240" s="209" t="s">
        <v>205</v>
      </c>
      <c r="H240" s="210">
        <v>0.40100000000000002</v>
      </c>
      <c r="I240" s="211"/>
      <c r="J240" s="212">
        <f>ROUND(I240*H240,2)</f>
        <v>0</v>
      </c>
      <c r="K240" s="208" t="s">
        <v>173</v>
      </c>
      <c r="L240" s="45"/>
      <c r="M240" s="213" t="s">
        <v>19</v>
      </c>
      <c r="N240" s="214" t="s">
        <v>42</v>
      </c>
      <c r="O240" s="85"/>
      <c r="P240" s="215">
        <f>O240*H240</f>
        <v>0</v>
      </c>
      <c r="Q240" s="215">
        <v>0</v>
      </c>
      <c r="R240" s="215">
        <f>Q240*H240</f>
        <v>0</v>
      </c>
      <c r="S240" s="215">
        <v>0</v>
      </c>
      <c r="T240" s="216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17" t="s">
        <v>265</v>
      </c>
      <c r="AT240" s="217" t="s">
        <v>157</v>
      </c>
      <c r="AU240" s="217" t="s">
        <v>81</v>
      </c>
      <c r="AY240" s="18" t="s">
        <v>152</v>
      </c>
      <c r="BE240" s="218">
        <f>IF(N240="základní",J240,0)</f>
        <v>0</v>
      </c>
      <c r="BF240" s="218">
        <f>IF(N240="snížená",J240,0)</f>
        <v>0</v>
      </c>
      <c r="BG240" s="218">
        <f>IF(N240="zákl. přenesená",J240,0)</f>
        <v>0</v>
      </c>
      <c r="BH240" s="218">
        <f>IF(N240="sníž. přenesená",J240,0)</f>
        <v>0</v>
      </c>
      <c r="BI240" s="218">
        <f>IF(N240="nulová",J240,0)</f>
        <v>0</v>
      </c>
      <c r="BJ240" s="18" t="s">
        <v>79</v>
      </c>
      <c r="BK240" s="218">
        <f>ROUND(I240*H240,2)</f>
        <v>0</v>
      </c>
      <c r="BL240" s="18" t="s">
        <v>265</v>
      </c>
      <c r="BM240" s="217" t="s">
        <v>675</v>
      </c>
    </row>
    <row r="241" s="2" customFormat="1">
      <c r="A241" s="39"/>
      <c r="B241" s="40"/>
      <c r="C241" s="41"/>
      <c r="D241" s="242" t="s">
        <v>175</v>
      </c>
      <c r="E241" s="41"/>
      <c r="F241" s="243" t="s">
        <v>454</v>
      </c>
      <c r="G241" s="41"/>
      <c r="H241" s="41"/>
      <c r="I241" s="244"/>
      <c r="J241" s="41"/>
      <c r="K241" s="41"/>
      <c r="L241" s="45"/>
      <c r="M241" s="245"/>
      <c r="N241" s="246"/>
      <c r="O241" s="85"/>
      <c r="P241" s="85"/>
      <c r="Q241" s="85"/>
      <c r="R241" s="85"/>
      <c r="S241" s="85"/>
      <c r="T241" s="86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175</v>
      </c>
      <c r="AU241" s="18" t="s">
        <v>81</v>
      </c>
    </row>
    <row r="242" s="12" customFormat="1" ht="22.8" customHeight="1">
      <c r="A242" s="12"/>
      <c r="B242" s="190"/>
      <c r="C242" s="191"/>
      <c r="D242" s="192" t="s">
        <v>70</v>
      </c>
      <c r="E242" s="204" t="s">
        <v>455</v>
      </c>
      <c r="F242" s="204" t="s">
        <v>456</v>
      </c>
      <c r="G242" s="191"/>
      <c r="H242" s="191"/>
      <c r="I242" s="194"/>
      <c r="J242" s="205">
        <f>BK242</f>
        <v>0</v>
      </c>
      <c r="K242" s="191"/>
      <c r="L242" s="196"/>
      <c r="M242" s="197"/>
      <c r="N242" s="198"/>
      <c r="O242" s="198"/>
      <c r="P242" s="199">
        <f>SUM(P243:P264)</f>
        <v>0</v>
      </c>
      <c r="Q242" s="198"/>
      <c r="R242" s="199">
        <f>SUM(R243:R264)</f>
        <v>0.01046732</v>
      </c>
      <c r="S242" s="198"/>
      <c r="T242" s="200">
        <f>SUM(T243:T264)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01" t="s">
        <v>81</v>
      </c>
      <c r="AT242" s="202" t="s">
        <v>70</v>
      </c>
      <c r="AU242" s="202" t="s">
        <v>79</v>
      </c>
      <c r="AY242" s="201" t="s">
        <v>152</v>
      </c>
      <c r="BK242" s="203">
        <f>SUM(BK243:BK264)</f>
        <v>0</v>
      </c>
    </row>
    <row r="243" s="2" customFormat="1" ht="24.15" customHeight="1">
      <c r="A243" s="39"/>
      <c r="B243" s="40"/>
      <c r="C243" s="206" t="s">
        <v>396</v>
      </c>
      <c r="D243" s="206" t="s">
        <v>157</v>
      </c>
      <c r="E243" s="207" t="s">
        <v>458</v>
      </c>
      <c r="F243" s="208" t="s">
        <v>459</v>
      </c>
      <c r="G243" s="209" t="s">
        <v>160</v>
      </c>
      <c r="H243" s="210">
        <v>8.6259999999999994</v>
      </c>
      <c r="I243" s="211"/>
      <c r="J243" s="212">
        <f>ROUND(I243*H243,2)</f>
        <v>0</v>
      </c>
      <c r="K243" s="208" t="s">
        <v>173</v>
      </c>
      <c r="L243" s="45"/>
      <c r="M243" s="213" t="s">
        <v>19</v>
      </c>
      <c r="N243" s="214" t="s">
        <v>42</v>
      </c>
      <c r="O243" s="85"/>
      <c r="P243" s="215">
        <f>O243*H243</f>
        <v>0</v>
      </c>
      <c r="Q243" s="215">
        <v>2.0000000000000002E-05</v>
      </c>
      <c r="R243" s="215">
        <f>Q243*H243</f>
        <v>0.00017252000000000001</v>
      </c>
      <c r="S243" s="215">
        <v>0</v>
      </c>
      <c r="T243" s="216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17" t="s">
        <v>265</v>
      </c>
      <c r="AT243" s="217" t="s">
        <v>157</v>
      </c>
      <c r="AU243" s="217" t="s">
        <v>81</v>
      </c>
      <c r="AY243" s="18" t="s">
        <v>152</v>
      </c>
      <c r="BE243" s="218">
        <f>IF(N243="základní",J243,0)</f>
        <v>0</v>
      </c>
      <c r="BF243" s="218">
        <f>IF(N243="snížená",J243,0)</f>
        <v>0</v>
      </c>
      <c r="BG243" s="218">
        <f>IF(N243="zákl. přenesená",J243,0)</f>
        <v>0</v>
      </c>
      <c r="BH243" s="218">
        <f>IF(N243="sníž. přenesená",J243,0)</f>
        <v>0</v>
      </c>
      <c r="BI243" s="218">
        <f>IF(N243="nulová",J243,0)</f>
        <v>0</v>
      </c>
      <c r="BJ243" s="18" t="s">
        <v>79</v>
      </c>
      <c r="BK243" s="218">
        <f>ROUND(I243*H243,2)</f>
        <v>0</v>
      </c>
      <c r="BL243" s="18" t="s">
        <v>265</v>
      </c>
      <c r="BM243" s="217" t="s">
        <v>676</v>
      </c>
    </row>
    <row r="244" s="2" customFormat="1">
      <c r="A244" s="39"/>
      <c r="B244" s="40"/>
      <c r="C244" s="41"/>
      <c r="D244" s="242" t="s">
        <v>175</v>
      </c>
      <c r="E244" s="41"/>
      <c r="F244" s="243" t="s">
        <v>461</v>
      </c>
      <c r="G244" s="41"/>
      <c r="H244" s="41"/>
      <c r="I244" s="244"/>
      <c r="J244" s="41"/>
      <c r="K244" s="41"/>
      <c r="L244" s="45"/>
      <c r="M244" s="245"/>
      <c r="N244" s="246"/>
      <c r="O244" s="85"/>
      <c r="P244" s="85"/>
      <c r="Q244" s="85"/>
      <c r="R244" s="85"/>
      <c r="S244" s="85"/>
      <c r="T244" s="86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T244" s="18" t="s">
        <v>175</v>
      </c>
      <c r="AU244" s="18" t="s">
        <v>81</v>
      </c>
    </row>
    <row r="245" s="13" customFormat="1">
      <c r="A245" s="13"/>
      <c r="B245" s="219"/>
      <c r="C245" s="220"/>
      <c r="D245" s="221" t="s">
        <v>163</v>
      </c>
      <c r="E245" s="222" t="s">
        <v>19</v>
      </c>
      <c r="F245" s="223" t="s">
        <v>677</v>
      </c>
      <c r="G245" s="220"/>
      <c r="H245" s="224">
        <v>2.024</v>
      </c>
      <c r="I245" s="225"/>
      <c r="J245" s="220"/>
      <c r="K245" s="220"/>
      <c r="L245" s="226"/>
      <c r="M245" s="227"/>
      <c r="N245" s="228"/>
      <c r="O245" s="228"/>
      <c r="P245" s="228"/>
      <c r="Q245" s="228"/>
      <c r="R245" s="228"/>
      <c r="S245" s="228"/>
      <c r="T245" s="229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0" t="s">
        <v>163</v>
      </c>
      <c r="AU245" s="230" t="s">
        <v>81</v>
      </c>
      <c r="AV245" s="13" t="s">
        <v>81</v>
      </c>
      <c r="AW245" s="13" t="s">
        <v>33</v>
      </c>
      <c r="AX245" s="13" t="s">
        <v>71</v>
      </c>
      <c r="AY245" s="230" t="s">
        <v>152</v>
      </c>
    </row>
    <row r="246" s="13" customFormat="1">
      <c r="A246" s="13"/>
      <c r="B246" s="219"/>
      <c r="C246" s="220"/>
      <c r="D246" s="221" t="s">
        <v>163</v>
      </c>
      <c r="E246" s="222" t="s">
        <v>19</v>
      </c>
      <c r="F246" s="223" t="s">
        <v>678</v>
      </c>
      <c r="G246" s="220"/>
      <c r="H246" s="224">
        <v>2.0680000000000001</v>
      </c>
      <c r="I246" s="225"/>
      <c r="J246" s="220"/>
      <c r="K246" s="220"/>
      <c r="L246" s="226"/>
      <c r="M246" s="227"/>
      <c r="N246" s="228"/>
      <c r="O246" s="228"/>
      <c r="P246" s="228"/>
      <c r="Q246" s="228"/>
      <c r="R246" s="228"/>
      <c r="S246" s="228"/>
      <c r="T246" s="229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0" t="s">
        <v>163</v>
      </c>
      <c r="AU246" s="230" t="s">
        <v>81</v>
      </c>
      <c r="AV246" s="13" t="s">
        <v>81</v>
      </c>
      <c r="AW246" s="13" t="s">
        <v>33</v>
      </c>
      <c r="AX246" s="13" t="s">
        <v>71</v>
      </c>
      <c r="AY246" s="230" t="s">
        <v>152</v>
      </c>
    </row>
    <row r="247" s="13" customFormat="1">
      <c r="A247" s="13"/>
      <c r="B247" s="219"/>
      <c r="C247" s="220"/>
      <c r="D247" s="221" t="s">
        <v>163</v>
      </c>
      <c r="E247" s="222" t="s">
        <v>19</v>
      </c>
      <c r="F247" s="223" t="s">
        <v>679</v>
      </c>
      <c r="G247" s="220"/>
      <c r="H247" s="224">
        <v>0.50800000000000001</v>
      </c>
      <c r="I247" s="225"/>
      <c r="J247" s="220"/>
      <c r="K247" s="220"/>
      <c r="L247" s="226"/>
      <c r="M247" s="227"/>
      <c r="N247" s="228"/>
      <c r="O247" s="228"/>
      <c r="P247" s="228"/>
      <c r="Q247" s="228"/>
      <c r="R247" s="228"/>
      <c r="S247" s="228"/>
      <c r="T247" s="229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0" t="s">
        <v>163</v>
      </c>
      <c r="AU247" s="230" t="s">
        <v>81</v>
      </c>
      <c r="AV247" s="13" t="s">
        <v>81</v>
      </c>
      <c r="AW247" s="13" t="s">
        <v>33</v>
      </c>
      <c r="AX247" s="13" t="s">
        <v>71</v>
      </c>
      <c r="AY247" s="230" t="s">
        <v>152</v>
      </c>
    </row>
    <row r="248" s="13" customFormat="1">
      <c r="A248" s="13"/>
      <c r="B248" s="219"/>
      <c r="C248" s="220"/>
      <c r="D248" s="221" t="s">
        <v>163</v>
      </c>
      <c r="E248" s="222" t="s">
        <v>19</v>
      </c>
      <c r="F248" s="223" t="s">
        <v>680</v>
      </c>
      <c r="G248" s="220"/>
      <c r="H248" s="224">
        <v>2.3759999999999999</v>
      </c>
      <c r="I248" s="225"/>
      <c r="J248" s="220"/>
      <c r="K248" s="220"/>
      <c r="L248" s="226"/>
      <c r="M248" s="227"/>
      <c r="N248" s="228"/>
      <c r="O248" s="228"/>
      <c r="P248" s="228"/>
      <c r="Q248" s="228"/>
      <c r="R248" s="228"/>
      <c r="S248" s="228"/>
      <c r="T248" s="229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0" t="s">
        <v>163</v>
      </c>
      <c r="AU248" s="230" t="s">
        <v>81</v>
      </c>
      <c r="AV248" s="13" t="s">
        <v>81</v>
      </c>
      <c r="AW248" s="13" t="s">
        <v>33</v>
      </c>
      <c r="AX248" s="13" t="s">
        <v>71</v>
      </c>
      <c r="AY248" s="230" t="s">
        <v>152</v>
      </c>
    </row>
    <row r="249" s="13" customFormat="1">
      <c r="A249" s="13"/>
      <c r="B249" s="219"/>
      <c r="C249" s="220"/>
      <c r="D249" s="221" t="s">
        <v>163</v>
      </c>
      <c r="E249" s="222" t="s">
        <v>19</v>
      </c>
      <c r="F249" s="223" t="s">
        <v>681</v>
      </c>
      <c r="G249" s="220"/>
      <c r="H249" s="224">
        <v>1.6499999999999999</v>
      </c>
      <c r="I249" s="225"/>
      <c r="J249" s="220"/>
      <c r="K249" s="220"/>
      <c r="L249" s="226"/>
      <c r="M249" s="227"/>
      <c r="N249" s="228"/>
      <c r="O249" s="228"/>
      <c r="P249" s="228"/>
      <c r="Q249" s="228"/>
      <c r="R249" s="228"/>
      <c r="S249" s="228"/>
      <c r="T249" s="229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0" t="s">
        <v>163</v>
      </c>
      <c r="AU249" s="230" t="s">
        <v>81</v>
      </c>
      <c r="AV249" s="13" t="s">
        <v>81</v>
      </c>
      <c r="AW249" s="13" t="s">
        <v>33</v>
      </c>
      <c r="AX249" s="13" t="s">
        <v>71</v>
      </c>
      <c r="AY249" s="230" t="s">
        <v>152</v>
      </c>
    </row>
    <row r="250" s="14" customFormat="1">
      <c r="A250" s="14"/>
      <c r="B250" s="231"/>
      <c r="C250" s="232"/>
      <c r="D250" s="221" t="s">
        <v>163</v>
      </c>
      <c r="E250" s="233" t="s">
        <v>105</v>
      </c>
      <c r="F250" s="234" t="s">
        <v>166</v>
      </c>
      <c r="G250" s="232"/>
      <c r="H250" s="235">
        <v>8.6259999999999994</v>
      </c>
      <c r="I250" s="236"/>
      <c r="J250" s="232"/>
      <c r="K250" s="232"/>
      <c r="L250" s="237"/>
      <c r="M250" s="238"/>
      <c r="N250" s="239"/>
      <c r="O250" s="239"/>
      <c r="P250" s="239"/>
      <c r="Q250" s="239"/>
      <c r="R250" s="239"/>
      <c r="S250" s="239"/>
      <c r="T250" s="240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41" t="s">
        <v>163</v>
      </c>
      <c r="AU250" s="241" t="s">
        <v>81</v>
      </c>
      <c r="AV250" s="14" t="s">
        <v>161</v>
      </c>
      <c r="AW250" s="14" t="s">
        <v>33</v>
      </c>
      <c r="AX250" s="14" t="s">
        <v>79</v>
      </c>
      <c r="AY250" s="241" t="s">
        <v>152</v>
      </c>
    </row>
    <row r="251" s="2" customFormat="1" ht="16.5" customHeight="1">
      <c r="A251" s="39"/>
      <c r="B251" s="40"/>
      <c r="C251" s="206" t="s">
        <v>408</v>
      </c>
      <c r="D251" s="206" t="s">
        <v>157</v>
      </c>
      <c r="E251" s="207" t="s">
        <v>472</v>
      </c>
      <c r="F251" s="208" t="s">
        <v>473</v>
      </c>
      <c r="G251" s="209" t="s">
        <v>160</v>
      </c>
      <c r="H251" s="210">
        <v>8.6259999999999994</v>
      </c>
      <c r="I251" s="211"/>
      <c r="J251" s="212">
        <f>ROUND(I251*H251,2)</f>
        <v>0</v>
      </c>
      <c r="K251" s="208" t="s">
        <v>173</v>
      </c>
      <c r="L251" s="45"/>
      <c r="M251" s="213" t="s">
        <v>19</v>
      </c>
      <c r="N251" s="214" t="s">
        <v>42</v>
      </c>
      <c r="O251" s="85"/>
      <c r="P251" s="215">
        <f>O251*H251</f>
        <v>0</v>
      </c>
      <c r="Q251" s="215">
        <v>0.00017000000000000001</v>
      </c>
      <c r="R251" s="215">
        <f>Q251*H251</f>
        <v>0.00146642</v>
      </c>
      <c r="S251" s="215">
        <v>0</v>
      </c>
      <c r="T251" s="216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17" t="s">
        <v>265</v>
      </c>
      <c r="AT251" s="217" t="s">
        <v>157</v>
      </c>
      <c r="AU251" s="217" t="s">
        <v>81</v>
      </c>
      <c r="AY251" s="18" t="s">
        <v>152</v>
      </c>
      <c r="BE251" s="218">
        <f>IF(N251="základní",J251,0)</f>
        <v>0</v>
      </c>
      <c r="BF251" s="218">
        <f>IF(N251="snížená",J251,0)</f>
        <v>0</v>
      </c>
      <c r="BG251" s="218">
        <f>IF(N251="zákl. přenesená",J251,0)</f>
        <v>0</v>
      </c>
      <c r="BH251" s="218">
        <f>IF(N251="sníž. přenesená",J251,0)</f>
        <v>0</v>
      </c>
      <c r="BI251" s="218">
        <f>IF(N251="nulová",J251,0)</f>
        <v>0</v>
      </c>
      <c r="BJ251" s="18" t="s">
        <v>79</v>
      </c>
      <c r="BK251" s="218">
        <f>ROUND(I251*H251,2)</f>
        <v>0</v>
      </c>
      <c r="BL251" s="18" t="s">
        <v>265</v>
      </c>
      <c r="BM251" s="217" t="s">
        <v>682</v>
      </c>
    </row>
    <row r="252" s="2" customFormat="1">
      <c r="A252" s="39"/>
      <c r="B252" s="40"/>
      <c r="C252" s="41"/>
      <c r="D252" s="242" t="s">
        <v>175</v>
      </c>
      <c r="E252" s="41"/>
      <c r="F252" s="243" t="s">
        <v>475</v>
      </c>
      <c r="G252" s="41"/>
      <c r="H252" s="41"/>
      <c r="I252" s="244"/>
      <c r="J252" s="41"/>
      <c r="K252" s="41"/>
      <c r="L252" s="45"/>
      <c r="M252" s="245"/>
      <c r="N252" s="246"/>
      <c r="O252" s="85"/>
      <c r="P252" s="85"/>
      <c r="Q252" s="85"/>
      <c r="R252" s="85"/>
      <c r="S252" s="85"/>
      <c r="T252" s="8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175</v>
      </c>
      <c r="AU252" s="18" t="s">
        <v>81</v>
      </c>
    </row>
    <row r="253" s="2" customFormat="1" ht="16.5" customHeight="1">
      <c r="A253" s="39"/>
      <c r="B253" s="40"/>
      <c r="C253" s="206" t="s">
        <v>415</v>
      </c>
      <c r="D253" s="206" t="s">
        <v>157</v>
      </c>
      <c r="E253" s="207" t="s">
        <v>477</v>
      </c>
      <c r="F253" s="208" t="s">
        <v>478</v>
      </c>
      <c r="G253" s="209" t="s">
        <v>160</v>
      </c>
      <c r="H253" s="210">
        <v>8.6259999999999994</v>
      </c>
      <c r="I253" s="211"/>
      <c r="J253" s="212">
        <f>ROUND(I253*H253,2)</f>
        <v>0</v>
      </c>
      <c r="K253" s="208" t="s">
        <v>173</v>
      </c>
      <c r="L253" s="45"/>
      <c r="M253" s="213" t="s">
        <v>19</v>
      </c>
      <c r="N253" s="214" t="s">
        <v>42</v>
      </c>
      <c r="O253" s="85"/>
      <c r="P253" s="215">
        <f>O253*H253</f>
        <v>0</v>
      </c>
      <c r="Q253" s="215">
        <v>0.00012999999999999999</v>
      </c>
      <c r="R253" s="215">
        <f>Q253*H253</f>
        <v>0.0011213799999999997</v>
      </c>
      <c r="S253" s="215">
        <v>0</v>
      </c>
      <c r="T253" s="216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17" t="s">
        <v>265</v>
      </c>
      <c r="AT253" s="217" t="s">
        <v>157</v>
      </c>
      <c r="AU253" s="217" t="s">
        <v>81</v>
      </c>
      <c r="AY253" s="18" t="s">
        <v>152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8" t="s">
        <v>79</v>
      </c>
      <c r="BK253" s="218">
        <f>ROUND(I253*H253,2)</f>
        <v>0</v>
      </c>
      <c r="BL253" s="18" t="s">
        <v>265</v>
      </c>
      <c r="BM253" s="217" t="s">
        <v>683</v>
      </c>
    </row>
    <row r="254" s="2" customFormat="1">
      <c r="A254" s="39"/>
      <c r="B254" s="40"/>
      <c r="C254" s="41"/>
      <c r="D254" s="242" t="s">
        <v>175</v>
      </c>
      <c r="E254" s="41"/>
      <c r="F254" s="243" t="s">
        <v>480</v>
      </c>
      <c r="G254" s="41"/>
      <c r="H254" s="41"/>
      <c r="I254" s="244"/>
      <c r="J254" s="41"/>
      <c r="K254" s="41"/>
      <c r="L254" s="45"/>
      <c r="M254" s="245"/>
      <c r="N254" s="246"/>
      <c r="O254" s="85"/>
      <c r="P254" s="85"/>
      <c r="Q254" s="85"/>
      <c r="R254" s="85"/>
      <c r="S254" s="85"/>
      <c r="T254" s="86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T254" s="18" t="s">
        <v>175</v>
      </c>
      <c r="AU254" s="18" t="s">
        <v>81</v>
      </c>
    </row>
    <row r="255" s="13" customFormat="1">
      <c r="A255" s="13"/>
      <c r="B255" s="219"/>
      <c r="C255" s="220"/>
      <c r="D255" s="221" t="s">
        <v>163</v>
      </c>
      <c r="E255" s="222" t="s">
        <v>19</v>
      </c>
      <c r="F255" s="223" t="s">
        <v>105</v>
      </c>
      <c r="G255" s="220"/>
      <c r="H255" s="224">
        <v>8.6259999999999994</v>
      </c>
      <c r="I255" s="225"/>
      <c r="J255" s="220"/>
      <c r="K255" s="220"/>
      <c r="L255" s="226"/>
      <c r="M255" s="227"/>
      <c r="N255" s="228"/>
      <c r="O255" s="228"/>
      <c r="P255" s="228"/>
      <c r="Q255" s="228"/>
      <c r="R255" s="228"/>
      <c r="S255" s="228"/>
      <c r="T255" s="229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0" t="s">
        <v>163</v>
      </c>
      <c r="AU255" s="230" t="s">
        <v>81</v>
      </c>
      <c r="AV255" s="13" t="s">
        <v>81</v>
      </c>
      <c r="AW255" s="13" t="s">
        <v>33</v>
      </c>
      <c r="AX255" s="13" t="s">
        <v>71</v>
      </c>
      <c r="AY255" s="230" t="s">
        <v>152</v>
      </c>
    </row>
    <row r="256" s="14" customFormat="1">
      <c r="A256" s="14"/>
      <c r="B256" s="231"/>
      <c r="C256" s="232"/>
      <c r="D256" s="221" t="s">
        <v>163</v>
      </c>
      <c r="E256" s="233" t="s">
        <v>19</v>
      </c>
      <c r="F256" s="234" t="s">
        <v>166</v>
      </c>
      <c r="G256" s="232"/>
      <c r="H256" s="235">
        <v>8.6259999999999994</v>
      </c>
      <c r="I256" s="236"/>
      <c r="J256" s="232"/>
      <c r="K256" s="232"/>
      <c r="L256" s="237"/>
      <c r="M256" s="238"/>
      <c r="N256" s="239"/>
      <c r="O256" s="239"/>
      <c r="P256" s="239"/>
      <c r="Q256" s="239"/>
      <c r="R256" s="239"/>
      <c r="S256" s="239"/>
      <c r="T256" s="240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41" t="s">
        <v>163</v>
      </c>
      <c r="AU256" s="241" t="s">
        <v>81</v>
      </c>
      <c r="AV256" s="14" t="s">
        <v>161</v>
      </c>
      <c r="AW256" s="14" t="s">
        <v>33</v>
      </c>
      <c r="AX256" s="14" t="s">
        <v>79</v>
      </c>
      <c r="AY256" s="241" t="s">
        <v>152</v>
      </c>
    </row>
    <row r="257" s="2" customFormat="1" ht="16.5" customHeight="1">
      <c r="A257" s="39"/>
      <c r="B257" s="40"/>
      <c r="C257" s="206" t="s">
        <v>420</v>
      </c>
      <c r="D257" s="206" t="s">
        <v>157</v>
      </c>
      <c r="E257" s="207" t="s">
        <v>493</v>
      </c>
      <c r="F257" s="208" t="s">
        <v>494</v>
      </c>
      <c r="G257" s="209" t="s">
        <v>160</v>
      </c>
      <c r="H257" s="210">
        <v>80.781999999999996</v>
      </c>
      <c r="I257" s="211"/>
      <c r="J257" s="212">
        <f>ROUND(I257*H257,2)</f>
        <v>0</v>
      </c>
      <c r="K257" s="208" t="s">
        <v>173</v>
      </c>
      <c r="L257" s="45"/>
      <c r="M257" s="213" t="s">
        <v>19</v>
      </c>
      <c r="N257" s="214" t="s">
        <v>42</v>
      </c>
      <c r="O257" s="85"/>
      <c r="P257" s="215">
        <f>O257*H257</f>
        <v>0</v>
      </c>
      <c r="Q257" s="215">
        <v>0</v>
      </c>
      <c r="R257" s="215">
        <f>Q257*H257</f>
        <v>0</v>
      </c>
      <c r="S257" s="215">
        <v>0</v>
      </c>
      <c r="T257" s="216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17" t="s">
        <v>265</v>
      </c>
      <c r="AT257" s="217" t="s">
        <v>157</v>
      </c>
      <c r="AU257" s="217" t="s">
        <v>81</v>
      </c>
      <c r="AY257" s="18" t="s">
        <v>152</v>
      </c>
      <c r="BE257" s="218">
        <f>IF(N257="základní",J257,0)</f>
        <v>0</v>
      </c>
      <c r="BF257" s="218">
        <f>IF(N257="snížená",J257,0)</f>
        <v>0</v>
      </c>
      <c r="BG257" s="218">
        <f>IF(N257="zákl. přenesená",J257,0)</f>
        <v>0</v>
      </c>
      <c r="BH257" s="218">
        <f>IF(N257="sníž. přenesená",J257,0)</f>
        <v>0</v>
      </c>
      <c r="BI257" s="218">
        <f>IF(N257="nulová",J257,0)</f>
        <v>0</v>
      </c>
      <c r="BJ257" s="18" t="s">
        <v>79</v>
      </c>
      <c r="BK257" s="218">
        <f>ROUND(I257*H257,2)</f>
        <v>0</v>
      </c>
      <c r="BL257" s="18" t="s">
        <v>265</v>
      </c>
      <c r="BM257" s="217" t="s">
        <v>684</v>
      </c>
    </row>
    <row r="258" s="2" customFormat="1">
      <c r="A258" s="39"/>
      <c r="B258" s="40"/>
      <c r="C258" s="41"/>
      <c r="D258" s="242" t="s">
        <v>175</v>
      </c>
      <c r="E258" s="41"/>
      <c r="F258" s="243" t="s">
        <v>496</v>
      </c>
      <c r="G258" s="41"/>
      <c r="H258" s="41"/>
      <c r="I258" s="244"/>
      <c r="J258" s="41"/>
      <c r="K258" s="41"/>
      <c r="L258" s="45"/>
      <c r="M258" s="245"/>
      <c r="N258" s="246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175</v>
      </c>
      <c r="AU258" s="18" t="s">
        <v>81</v>
      </c>
    </row>
    <row r="259" s="13" customFormat="1">
      <c r="A259" s="13"/>
      <c r="B259" s="219"/>
      <c r="C259" s="220"/>
      <c r="D259" s="221" t="s">
        <v>163</v>
      </c>
      <c r="E259" s="222" t="s">
        <v>19</v>
      </c>
      <c r="F259" s="223" t="s">
        <v>103</v>
      </c>
      <c r="G259" s="220"/>
      <c r="H259" s="224">
        <v>80.781999999999996</v>
      </c>
      <c r="I259" s="225"/>
      <c r="J259" s="220"/>
      <c r="K259" s="220"/>
      <c r="L259" s="226"/>
      <c r="M259" s="227"/>
      <c r="N259" s="228"/>
      <c r="O259" s="228"/>
      <c r="P259" s="228"/>
      <c r="Q259" s="228"/>
      <c r="R259" s="228"/>
      <c r="S259" s="228"/>
      <c r="T259" s="229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0" t="s">
        <v>163</v>
      </c>
      <c r="AU259" s="230" t="s">
        <v>81</v>
      </c>
      <c r="AV259" s="13" t="s">
        <v>81</v>
      </c>
      <c r="AW259" s="13" t="s">
        <v>33</v>
      </c>
      <c r="AX259" s="13" t="s">
        <v>71</v>
      </c>
      <c r="AY259" s="230" t="s">
        <v>152</v>
      </c>
    </row>
    <row r="260" s="14" customFormat="1">
      <c r="A260" s="14"/>
      <c r="B260" s="231"/>
      <c r="C260" s="232"/>
      <c r="D260" s="221" t="s">
        <v>163</v>
      </c>
      <c r="E260" s="233" t="s">
        <v>19</v>
      </c>
      <c r="F260" s="234" t="s">
        <v>166</v>
      </c>
      <c r="G260" s="232"/>
      <c r="H260" s="235">
        <v>80.781999999999996</v>
      </c>
      <c r="I260" s="236"/>
      <c r="J260" s="232"/>
      <c r="K260" s="232"/>
      <c r="L260" s="237"/>
      <c r="M260" s="238"/>
      <c r="N260" s="239"/>
      <c r="O260" s="239"/>
      <c r="P260" s="239"/>
      <c r="Q260" s="239"/>
      <c r="R260" s="239"/>
      <c r="S260" s="239"/>
      <c r="T260" s="240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41" t="s">
        <v>163</v>
      </c>
      <c r="AU260" s="241" t="s">
        <v>81</v>
      </c>
      <c r="AV260" s="14" t="s">
        <v>161</v>
      </c>
      <c r="AW260" s="14" t="s">
        <v>33</v>
      </c>
      <c r="AX260" s="14" t="s">
        <v>79</v>
      </c>
      <c r="AY260" s="241" t="s">
        <v>152</v>
      </c>
    </row>
    <row r="261" s="2" customFormat="1" ht="16.5" customHeight="1">
      <c r="A261" s="39"/>
      <c r="B261" s="40"/>
      <c r="C261" s="206" t="s">
        <v>425</v>
      </c>
      <c r="D261" s="206" t="s">
        <v>157</v>
      </c>
      <c r="E261" s="207" t="s">
        <v>685</v>
      </c>
      <c r="F261" s="208" t="s">
        <v>686</v>
      </c>
      <c r="G261" s="209" t="s">
        <v>160</v>
      </c>
      <c r="H261" s="210">
        <v>36.700000000000003</v>
      </c>
      <c r="I261" s="211"/>
      <c r="J261" s="212">
        <f>ROUND(I261*H261,2)</f>
        <v>0</v>
      </c>
      <c r="K261" s="208" t="s">
        <v>173</v>
      </c>
      <c r="L261" s="45"/>
      <c r="M261" s="213" t="s">
        <v>19</v>
      </c>
      <c r="N261" s="214" t="s">
        <v>42</v>
      </c>
      <c r="O261" s="85"/>
      <c r="P261" s="215">
        <f>O261*H261</f>
        <v>0</v>
      </c>
      <c r="Q261" s="215">
        <v>0.00021000000000000001</v>
      </c>
      <c r="R261" s="215">
        <f>Q261*H261</f>
        <v>0.0077070000000000012</v>
      </c>
      <c r="S261" s="215">
        <v>0</v>
      </c>
      <c r="T261" s="216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17" t="s">
        <v>265</v>
      </c>
      <c r="AT261" s="217" t="s">
        <v>157</v>
      </c>
      <c r="AU261" s="217" t="s">
        <v>81</v>
      </c>
      <c r="AY261" s="18" t="s">
        <v>152</v>
      </c>
      <c r="BE261" s="218">
        <f>IF(N261="základní",J261,0)</f>
        <v>0</v>
      </c>
      <c r="BF261" s="218">
        <f>IF(N261="snížená",J261,0)</f>
        <v>0</v>
      </c>
      <c r="BG261" s="218">
        <f>IF(N261="zákl. přenesená",J261,0)</f>
        <v>0</v>
      </c>
      <c r="BH261" s="218">
        <f>IF(N261="sníž. přenesená",J261,0)</f>
        <v>0</v>
      </c>
      <c r="BI261" s="218">
        <f>IF(N261="nulová",J261,0)</f>
        <v>0</v>
      </c>
      <c r="BJ261" s="18" t="s">
        <v>79</v>
      </c>
      <c r="BK261" s="218">
        <f>ROUND(I261*H261,2)</f>
        <v>0</v>
      </c>
      <c r="BL261" s="18" t="s">
        <v>265</v>
      </c>
      <c r="BM261" s="217" t="s">
        <v>687</v>
      </c>
    </row>
    <row r="262" s="2" customFormat="1">
      <c r="A262" s="39"/>
      <c r="B262" s="40"/>
      <c r="C262" s="41"/>
      <c r="D262" s="242" t="s">
        <v>175</v>
      </c>
      <c r="E262" s="41"/>
      <c r="F262" s="243" t="s">
        <v>688</v>
      </c>
      <c r="G262" s="41"/>
      <c r="H262" s="41"/>
      <c r="I262" s="244"/>
      <c r="J262" s="41"/>
      <c r="K262" s="41"/>
      <c r="L262" s="45"/>
      <c r="M262" s="245"/>
      <c r="N262" s="246"/>
      <c r="O262" s="85"/>
      <c r="P262" s="85"/>
      <c r="Q262" s="85"/>
      <c r="R262" s="85"/>
      <c r="S262" s="85"/>
      <c r="T262" s="86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175</v>
      </c>
      <c r="AU262" s="18" t="s">
        <v>81</v>
      </c>
    </row>
    <row r="263" s="13" customFormat="1">
      <c r="A263" s="13"/>
      <c r="B263" s="219"/>
      <c r="C263" s="220"/>
      <c r="D263" s="221" t="s">
        <v>163</v>
      </c>
      <c r="E263" s="222" t="s">
        <v>19</v>
      </c>
      <c r="F263" s="223" t="s">
        <v>101</v>
      </c>
      <c r="G263" s="220"/>
      <c r="H263" s="224">
        <v>36.700000000000003</v>
      </c>
      <c r="I263" s="225"/>
      <c r="J263" s="220"/>
      <c r="K263" s="220"/>
      <c r="L263" s="226"/>
      <c r="M263" s="227"/>
      <c r="N263" s="228"/>
      <c r="O263" s="228"/>
      <c r="P263" s="228"/>
      <c r="Q263" s="228"/>
      <c r="R263" s="228"/>
      <c r="S263" s="228"/>
      <c r="T263" s="229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0" t="s">
        <v>163</v>
      </c>
      <c r="AU263" s="230" t="s">
        <v>81</v>
      </c>
      <c r="AV263" s="13" t="s">
        <v>81</v>
      </c>
      <c r="AW263" s="13" t="s">
        <v>33</v>
      </c>
      <c r="AX263" s="13" t="s">
        <v>71</v>
      </c>
      <c r="AY263" s="230" t="s">
        <v>152</v>
      </c>
    </row>
    <row r="264" s="14" customFormat="1">
      <c r="A264" s="14"/>
      <c r="B264" s="231"/>
      <c r="C264" s="232"/>
      <c r="D264" s="221" t="s">
        <v>163</v>
      </c>
      <c r="E264" s="233" t="s">
        <v>19</v>
      </c>
      <c r="F264" s="234" t="s">
        <v>166</v>
      </c>
      <c r="G264" s="232"/>
      <c r="H264" s="235">
        <v>36.700000000000003</v>
      </c>
      <c r="I264" s="236"/>
      <c r="J264" s="232"/>
      <c r="K264" s="232"/>
      <c r="L264" s="237"/>
      <c r="M264" s="238"/>
      <c r="N264" s="239"/>
      <c r="O264" s="239"/>
      <c r="P264" s="239"/>
      <c r="Q264" s="239"/>
      <c r="R264" s="239"/>
      <c r="S264" s="239"/>
      <c r="T264" s="240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41" t="s">
        <v>163</v>
      </c>
      <c r="AU264" s="241" t="s">
        <v>81</v>
      </c>
      <c r="AV264" s="14" t="s">
        <v>161</v>
      </c>
      <c r="AW264" s="14" t="s">
        <v>33</v>
      </c>
      <c r="AX264" s="14" t="s">
        <v>79</v>
      </c>
      <c r="AY264" s="241" t="s">
        <v>152</v>
      </c>
    </row>
    <row r="265" s="12" customFormat="1" ht="22.8" customHeight="1">
      <c r="A265" s="12"/>
      <c r="B265" s="190"/>
      <c r="C265" s="191"/>
      <c r="D265" s="192" t="s">
        <v>70</v>
      </c>
      <c r="E265" s="204" t="s">
        <v>502</v>
      </c>
      <c r="F265" s="204" t="s">
        <v>503</v>
      </c>
      <c r="G265" s="191"/>
      <c r="H265" s="191"/>
      <c r="I265" s="194"/>
      <c r="J265" s="205">
        <f>BK265</f>
        <v>0</v>
      </c>
      <c r="K265" s="191"/>
      <c r="L265" s="196"/>
      <c r="M265" s="197"/>
      <c r="N265" s="198"/>
      <c r="O265" s="198"/>
      <c r="P265" s="199">
        <f>SUM(P266:P297)</f>
        <v>0</v>
      </c>
      <c r="Q265" s="198"/>
      <c r="R265" s="199">
        <f>SUM(R266:R297)</f>
        <v>0.40148654</v>
      </c>
      <c r="S265" s="198"/>
      <c r="T265" s="200">
        <f>SUM(T266:T297)</f>
        <v>0.0096938400000000004</v>
      </c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R265" s="201" t="s">
        <v>81</v>
      </c>
      <c r="AT265" s="202" t="s">
        <v>70</v>
      </c>
      <c r="AU265" s="202" t="s">
        <v>79</v>
      </c>
      <c r="AY265" s="201" t="s">
        <v>152</v>
      </c>
      <c r="BK265" s="203">
        <f>SUM(BK266:BK297)</f>
        <v>0</v>
      </c>
    </row>
    <row r="266" s="2" customFormat="1" ht="16.5" customHeight="1">
      <c r="A266" s="39"/>
      <c r="B266" s="40"/>
      <c r="C266" s="206" t="s">
        <v>430</v>
      </c>
      <c r="D266" s="206" t="s">
        <v>157</v>
      </c>
      <c r="E266" s="207" t="s">
        <v>505</v>
      </c>
      <c r="F266" s="208" t="s">
        <v>506</v>
      </c>
      <c r="G266" s="209" t="s">
        <v>160</v>
      </c>
      <c r="H266" s="210">
        <v>80.781999999999996</v>
      </c>
      <c r="I266" s="211"/>
      <c r="J266" s="212">
        <f>ROUND(I266*H266,2)</f>
        <v>0</v>
      </c>
      <c r="K266" s="208" t="s">
        <v>173</v>
      </c>
      <c r="L266" s="45"/>
      <c r="M266" s="213" t="s">
        <v>19</v>
      </c>
      <c r="N266" s="214" t="s">
        <v>42</v>
      </c>
      <c r="O266" s="85"/>
      <c r="P266" s="215">
        <f>O266*H266</f>
        <v>0</v>
      </c>
      <c r="Q266" s="215">
        <v>1.0000000000000001E-05</v>
      </c>
      <c r="R266" s="215">
        <f>Q266*H266</f>
        <v>0.00080782</v>
      </c>
      <c r="S266" s="215">
        <v>0.00012</v>
      </c>
      <c r="T266" s="216">
        <f>S266*H266</f>
        <v>0.0096938400000000004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17" t="s">
        <v>265</v>
      </c>
      <c r="AT266" s="217" t="s">
        <v>157</v>
      </c>
      <c r="AU266" s="217" t="s">
        <v>81</v>
      </c>
      <c r="AY266" s="18" t="s">
        <v>152</v>
      </c>
      <c r="BE266" s="218">
        <f>IF(N266="základní",J266,0)</f>
        <v>0</v>
      </c>
      <c r="BF266" s="218">
        <f>IF(N266="snížená",J266,0)</f>
        <v>0</v>
      </c>
      <c r="BG266" s="218">
        <f>IF(N266="zákl. přenesená",J266,0)</f>
        <v>0</v>
      </c>
      <c r="BH266" s="218">
        <f>IF(N266="sníž. přenesená",J266,0)</f>
        <v>0</v>
      </c>
      <c r="BI266" s="218">
        <f>IF(N266="nulová",J266,0)</f>
        <v>0</v>
      </c>
      <c r="BJ266" s="18" t="s">
        <v>79</v>
      </c>
      <c r="BK266" s="218">
        <f>ROUND(I266*H266,2)</f>
        <v>0</v>
      </c>
      <c r="BL266" s="18" t="s">
        <v>265</v>
      </c>
      <c r="BM266" s="217" t="s">
        <v>689</v>
      </c>
    </row>
    <row r="267" s="2" customFormat="1">
      <c r="A267" s="39"/>
      <c r="B267" s="40"/>
      <c r="C267" s="41"/>
      <c r="D267" s="242" t="s">
        <v>175</v>
      </c>
      <c r="E267" s="41"/>
      <c r="F267" s="243" t="s">
        <v>508</v>
      </c>
      <c r="G267" s="41"/>
      <c r="H267" s="41"/>
      <c r="I267" s="244"/>
      <c r="J267" s="41"/>
      <c r="K267" s="41"/>
      <c r="L267" s="45"/>
      <c r="M267" s="245"/>
      <c r="N267" s="246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175</v>
      </c>
      <c r="AU267" s="18" t="s">
        <v>81</v>
      </c>
    </row>
    <row r="268" s="13" customFormat="1">
      <c r="A268" s="13"/>
      <c r="B268" s="219"/>
      <c r="C268" s="220"/>
      <c r="D268" s="221" t="s">
        <v>163</v>
      </c>
      <c r="E268" s="222" t="s">
        <v>19</v>
      </c>
      <c r="F268" s="223" t="s">
        <v>108</v>
      </c>
      <c r="G268" s="220"/>
      <c r="H268" s="224">
        <v>71.109999999999999</v>
      </c>
      <c r="I268" s="225"/>
      <c r="J268" s="220"/>
      <c r="K268" s="220"/>
      <c r="L268" s="226"/>
      <c r="M268" s="227"/>
      <c r="N268" s="228"/>
      <c r="O268" s="228"/>
      <c r="P268" s="228"/>
      <c r="Q268" s="228"/>
      <c r="R268" s="228"/>
      <c r="S268" s="228"/>
      <c r="T268" s="229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0" t="s">
        <v>163</v>
      </c>
      <c r="AU268" s="230" t="s">
        <v>81</v>
      </c>
      <c r="AV268" s="13" t="s">
        <v>81</v>
      </c>
      <c r="AW268" s="13" t="s">
        <v>33</v>
      </c>
      <c r="AX268" s="13" t="s">
        <v>71</v>
      </c>
      <c r="AY268" s="230" t="s">
        <v>152</v>
      </c>
    </row>
    <row r="269" s="13" customFormat="1">
      <c r="A269" s="13"/>
      <c r="B269" s="219"/>
      <c r="C269" s="220"/>
      <c r="D269" s="221" t="s">
        <v>163</v>
      </c>
      <c r="E269" s="222" t="s">
        <v>19</v>
      </c>
      <c r="F269" s="223" t="s">
        <v>101</v>
      </c>
      <c r="G269" s="220"/>
      <c r="H269" s="224">
        <v>36.700000000000003</v>
      </c>
      <c r="I269" s="225"/>
      <c r="J269" s="220"/>
      <c r="K269" s="220"/>
      <c r="L269" s="226"/>
      <c r="M269" s="227"/>
      <c r="N269" s="228"/>
      <c r="O269" s="228"/>
      <c r="P269" s="228"/>
      <c r="Q269" s="228"/>
      <c r="R269" s="228"/>
      <c r="S269" s="228"/>
      <c r="T269" s="229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0" t="s">
        <v>163</v>
      </c>
      <c r="AU269" s="230" t="s">
        <v>81</v>
      </c>
      <c r="AV269" s="13" t="s">
        <v>81</v>
      </c>
      <c r="AW269" s="13" t="s">
        <v>33</v>
      </c>
      <c r="AX269" s="13" t="s">
        <v>71</v>
      </c>
      <c r="AY269" s="230" t="s">
        <v>152</v>
      </c>
    </row>
    <row r="270" s="13" customFormat="1">
      <c r="A270" s="13"/>
      <c r="B270" s="219"/>
      <c r="C270" s="220"/>
      <c r="D270" s="221" t="s">
        <v>163</v>
      </c>
      <c r="E270" s="222" t="s">
        <v>19</v>
      </c>
      <c r="F270" s="223" t="s">
        <v>509</v>
      </c>
      <c r="G270" s="220"/>
      <c r="H270" s="224">
        <v>-1.8400000000000001</v>
      </c>
      <c r="I270" s="225"/>
      <c r="J270" s="220"/>
      <c r="K270" s="220"/>
      <c r="L270" s="226"/>
      <c r="M270" s="227"/>
      <c r="N270" s="228"/>
      <c r="O270" s="228"/>
      <c r="P270" s="228"/>
      <c r="Q270" s="228"/>
      <c r="R270" s="228"/>
      <c r="S270" s="228"/>
      <c r="T270" s="229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0" t="s">
        <v>163</v>
      </c>
      <c r="AU270" s="230" t="s">
        <v>81</v>
      </c>
      <c r="AV270" s="13" t="s">
        <v>81</v>
      </c>
      <c r="AW270" s="13" t="s">
        <v>33</v>
      </c>
      <c r="AX270" s="13" t="s">
        <v>71</v>
      </c>
      <c r="AY270" s="230" t="s">
        <v>152</v>
      </c>
    </row>
    <row r="271" s="13" customFormat="1">
      <c r="A271" s="13"/>
      <c r="B271" s="219"/>
      <c r="C271" s="220"/>
      <c r="D271" s="221" t="s">
        <v>163</v>
      </c>
      <c r="E271" s="222" t="s">
        <v>19</v>
      </c>
      <c r="F271" s="223" t="s">
        <v>510</v>
      </c>
      <c r="G271" s="220"/>
      <c r="H271" s="224">
        <v>-18.440000000000001</v>
      </c>
      <c r="I271" s="225"/>
      <c r="J271" s="220"/>
      <c r="K271" s="220"/>
      <c r="L271" s="226"/>
      <c r="M271" s="227"/>
      <c r="N271" s="228"/>
      <c r="O271" s="228"/>
      <c r="P271" s="228"/>
      <c r="Q271" s="228"/>
      <c r="R271" s="228"/>
      <c r="S271" s="228"/>
      <c r="T271" s="229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0" t="s">
        <v>163</v>
      </c>
      <c r="AU271" s="230" t="s">
        <v>81</v>
      </c>
      <c r="AV271" s="13" t="s">
        <v>81</v>
      </c>
      <c r="AW271" s="13" t="s">
        <v>33</v>
      </c>
      <c r="AX271" s="13" t="s">
        <v>71</v>
      </c>
      <c r="AY271" s="230" t="s">
        <v>152</v>
      </c>
    </row>
    <row r="272" s="13" customFormat="1">
      <c r="A272" s="13"/>
      <c r="B272" s="219"/>
      <c r="C272" s="220"/>
      <c r="D272" s="221" t="s">
        <v>163</v>
      </c>
      <c r="E272" s="222" t="s">
        <v>19</v>
      </c>
      <c r="F272" s="223" t="s">
        <v>511</v>
      </c>
      <c r="G272" s="220"/>
      <c r="H272" s="224">
        <v>-6.7480000000000002</v>
      </c>
      <c r="I272" s="225"/>
      <c r="J272" s="220"/>
      <c r="K272" s="220"/>
      <c r="L272" s="226"/>
      <c r="M272" s="227"/>
      <c r="N272" s="228"/>
      <c r="O272" s="228"/>
      <c r="P272" s="228"/>
      <c r="Q272" s="228"/>
      <c r="R272" s="228"/>
      <c r="S272" s="228"/>
      <c r="T272" s="229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30" t="s">
        <v>163</v>
      </c>
      <c r="AU272" s="230" t="s">
        <v>81</v>
      </c>
      <c r="AV272" s="13" t="s">
        <v>81</v>
      </c>
      <c r="AW272" s="13" t="s">
        <v>33</v>
      </c>
      <c r="AX272" s="13" t="s">
        <v>71</v>
      </c>
      <c r="AY272" s="230" t="s">
        <v>152</v>
      </c>
    </row>
    <row r="273" s="14" customFormat="1">
      <c r="A273" s="14"/>
      <c r="B273" s="231"/>
      <c r="C273" s="232"/>
      <c r="D273" s="221" t="s">
        <v>163</v>
      </c>
      <c r="E273" s="233" t="s">
        <v>103</v>
      </c>
      <c r="F273" s="234" t="s">
        <v>166</v>
      </c>
      <c r="G273" s="232"/>
      <c r="H273" s="235">
        <v>80.781999999999996</v>
      </c>
      <c r="I273" s="236"/>
      <c r="J273" s="232"/>
      <c r="K273" s="232"/>
      <c r="L273" s="237"/>
      <c r="M273" s="238"/>
      <c r="N273" s="239"/>
      <c r="O273" s="239"/>
      <c r="P273" s="239"/>
      <c r="Q273" s="239"/>
      <c r="R273" s="239"/>
      <c r="S273" s="239"/>
      <c r="T273" s="240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41" t="s">
        <v>163</v>
      </c>
      <c r="AU273" s="241" t="s">
        <v>81</v>
      </c>
      <c r="AV273" s="14" t="s">
        <v>161</v>
      </c>
      <c r="AW273" s="14" t="s">
        <v>33</v>
      </c>
      <c r="AX273" s="14" t="s">
        <v>79</v>
      </c>
      <c r="AY273" s="241" t="s">
        <v>152</v>
      </c>
    </row>
    <row r="274" s="2" customFormat="1" ht="24.15" customHeight="1">
      <c r="A274" s="39"/>
      <c r="B274" s="40"/>
      <c r="C274" s="206" t="s">
        <v>435</v>
      </c>
      <c r="D274" s="206" t="s">
        <v>157</v>
      </c>
      <c r="E274" s="207" t="s">
        <v>513</v>
      </c>
      <c r="F274" s="208" t="s">
        <v>514</v>
      </c>
      <c r="G274" s="209" t="s">
        <v>160</v>
      </c>
      <c r="H274" s="210">
        <v>80.781999999999996</v>
      </c>
      <c r="I274" s="211"/>
      <c r="J274" s="212">
        <f>ROUND(I274*H274,2)</f>
        <v>0</v>
      </c>
      <c r="K274" s="208" t="s">
        <v>173</v>
      </c>
      <c r="L274" s="45"/>
      <c r="M274" s="213" t="s">
        <v>19</v>
      </c>
      <c r="N274" s="214" t="s">
        <v>42</v>
      </c>
      <c r="O274" s="85"/>
      <c r="P274" s="215">
        <f>O274*H274</f>
        <v>0</v>
      </c>
      <c r="Q274" s="215">
        <v>0.0044999999999999997</v>
      </c>
      <c r="R274" s="215">
        <f>Q274*H274</f>
        <v>0.36351899999999998</v>
      </c>
      <c r="S274" s="215">
        <v>0</v>
      </c>
      <c r="T274" s="216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17" t="s">
        <v>265</v>
      </c>
      <c r="AT274" s="217" t="s">
        <v>157</v>
      </c>
      <c r="AU274" s="217" t="s">
        <v>81</v>
      </c>
      <c r="AY274" s="18" t="s">
        <v>152</v>
      </c>
      <c r="BE274" s="218">
        <f>IF(N274="základní",J274,0)</f>
        <v>0</v>
      </c>
      <c r="BF274" s="218">
        <f>IF(N274="snížená",J274,0)</f>
        <v>0</v>
      </c>
      <c r="BG274" s="218">
        <f>IF(N274="zákl. přenesená",J274,0)</f>
        <v>0</v>
      </c>
      <c r="BH274" s="218">
        <f>IF(N274="sníž. přenesená",J274,0)</f>
        <v>0</v>
      </c>
      <c r="BI274" s="218">
        <f>IF(N274="nulová",J274,0)</f>
        <v>0</v>
      </c>
      <c r="BJ274" s="18" t="s">
        <v>79</v>
      </c>
      <c r="BK274" s="218">
        <f>ROUND(I274*H274,2)</f>
        <v>0</v>
      </c>
      <c r="BL274" s="18" t="s">
        <v>265</v>
      </c>
      <c r="BM274" s="217" t="s">
        <v>690</v>
      </c>
    </row>
    <row r="275" s="2" customFormat="1">
      <c r="A275" s="39"/>
      <c r="B275" s="40"/>
      <c r="C275" s="41"/>
      <c r="D275" s="242" t="s">
        <v>175</v>
      </c>
      <c r="E275" s="41"/>
      <c r="F275" s="243" t="s">
        <v>516</v>
      </c>
      <c r="G275" s="41"/>
      <c r="H275" s="41"/>
      <c r="I275" s="244"/>
      <c r="J275" s="41"/>
      <c r="K275" s="41"/>
      <c r="L275" s="45"/>
      <c r="M275" s="245"/>
      <c r="N275" s="246"/>
      <c r="O275" s="85"/>
      <c r="P275" s="85"/>
      <c r="Q275" s="85"/>
      <c r="R275" s="85"/>
      <c r="S275" s="85"/>
      <c r="T275" s="86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T275" s="18" t="s">
        <v>175</v>
      </c>
      <c r="AU275" s="18" t="s">
        <v>81</v>
      </c>
    </row>
    <row r="276" s="13" customFormat="1">
      <c r="A276" s="13"/>
      <c r="B276" s="219"/>
      <c r="C276" s="220"/>
      <c r="D276" s="221" t="s">
        <v>163</v>
      </c>
      <c r="E276" s="222" t="s">
        <v>19</v>
      </c>
      <c r="F276" s="223" t="s">
        <v>103</v>
      </c>
      <c r="G276" s="220"/>
      <c r="H276" s="224">
        <v>80.781999999999996</v>
      </c>
      <c r="I276" s="225"/>
      <c r="J276" s="220"/>
      <c r="K276" s="220"/>
      <c r="L276" s="226"/>
      <c r="M276" s="227"/>
      <c r="N276" s="228"/>
      <c r="O276" s="228"/>
      <c r="P276" s="228"/>
      <c r="Q276" s="228"/>
      <c r="R276" s="228"/>
      <c r="S276" s="228"/>
      <c r="T276" s="229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0" t="s">
        <v>163</v>
      </c>
      <c r="AU276" s="230" t="s">
        <v>81</v>
      </c>
      <c r="AV276" s="13" t="s">
        <v>81</v>
      </c>
      <c r="AW276" s="13" t="s">
        <v>33</v>
      </c>
      <c r="AX276" s="13" t="s">
        <v>71</v>
      </c>
      <c r="AY276" s="230" t="s">
        <v>152</v>
      </c>
    </row>
    <row r="277" s="14" customFormat="1">
      <c r="A277" s="14"/>
      <c r="B277" s="231"/>
      <c r="C277" s="232"/>
      <c r="D277" s="221" t="s">
        <v>163</v>
      </c>
      <c r="E277" s="233" t="s">
        <v>19</v>
      </c>
      <c r="F277" s="234" t="s">
        <v>166</v>
      </c>
      <c r="G277" s="232"/>
      <c r="H277" s="235">
        <v>80.781999999999996</v>
      </c>
      <c r="I277" s="236"/>
      <c r="J277" s="232"/>
      <c r="K277" s="232"/>
      <c r="L277" s="237"/>
      <c r="M277" s="238"/>
      <c r="N277" s="239"/>
      <c r="O277" s="239"/>
      <c r="P277" s="239"/>
      <c r="Q277" s="239"/>
      <c r="R277" s="239"/>
      <c r="S277" s="239"/>
      <c r="T277" s="240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41" t="s">
        <v>163</v>
      </c>
      <c r="AU277" s="241" t="s">
        <v>81</v>
      </c>
      <c r="AV277" s="14" t="s">
        <v>161</v>
      </c>
      <c r="AW277" s="14" t="s">
        <v>33</v>
      </c>
      <c r="AX277" s="14" t="s">
        <v>79</v>
      </c>
      <c r="AY277" s="241" t="s">
        <v>152</v>
      </c>
    </row>
    <row r="278" s="2" customFormat="1" ht="16.5" customHeight="1">
      <c r="A278" s="39"/>
      <c r="B278" s="40"/>
      <c r="C278" s="206" t="s">
        <v>440</v>
      </c>
      <c r="D278" s="206" t="s">
        <v>157</v>
      </c>
      <c r="E278" s="207" t="s">
        <v>518</v>
      </c>
      <c r="F278" s="208" t="s">
        <v>519</v>
      </c>
      <c r="G278" s="209" t="s">
        <v>160</v>
      </c>
      <c r="H278" s="210">
        <v>36.700000000000003</v>
      </c>
      <c r="I278" s="211"/>
      <c r="J278" s="212">
        <f>ROUND(I278*H278,2)</f>
        <v>0</v>
      </c>
      <c r="K278" s="208" t="s">
        <v>173</v>
      </c>
      <c r="L278" s="45"/>
      <c r="M278" s="213" t="s">
        <v>19</v>
      </c>
      <c r="N278" s="214" t="s">
        <v>42</v>
      </c>
      <c r="O278" s="85"/>
      <c r="P278" s="215">
        <f>O278*H278</f>
        <v>0</v>
      </c>
      <c r="Q278" s="215">
        <v>0</v>
      </c>
      <c r="R278" s="215">
        <f>Q278*H278</f>
        <v>0</v>
      </c>
      <c r="S278" s="215">
        <v>0</v>
      </c>
      <c r="T278" s="216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17" t="s">
        <v>265</v>
      </c>
      <c r="AT278" s="217" t="s">
        <v>157</v>
      </c>
      <c r="AU278" s="217" t="s">
        <v>81</v>
      </c>
      <c r="AY278" s="18" t="s">
        <v>152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8" t="s">
        <v>79</v>
      </c>
      <c r="BK278" s="218">
        <f>ROUND(I278*H278,2)</f>
        <v>0</v>
      </c>
      <c r="BL278" s="18" t="s">
        <v>265</v>
      </c>
      <c r="BM278" s="217" t="s">
        <v>691</v>
      </c>
    </row>
    <row r="279" s="2" customFormat="1">
      <c r="A279" s="39"/>
      <c r="B279" s="40"/>
      <c r="C279" s="41"/>
      <c r="D279" s="242" t="s">
        <v>175</v>
      </c>
      <c r="E279" s="41"/>
      <c r="F279" s="243" t="s">
        <v>521</v>
      </c>
      <c r="G279" s="41"/>
      <c r="H279" s="41"/>
      <c r="I279" s="244"/>
      <c r="J279" s="41"/>
      <c r="K279" s="41"/>
      <c r="L279" s="45"/>
      <c r="M279" s="245"/>
      <c r="N279" s="246"/>
      <c r="O279" s="85"/>
      <c r="P279" s="85"/>
      <c r="Q279" s="85"/>
      <c r="R279" s="85"/>
      <c r="S279" s="85"/>
      <c r="T279" s="86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175</v>
      </c>
      <c r="AU279" s="18" t="s">
        <v>81</v>
      </c>
    </row>
    <row r="280" s="2" customFormat="1" ht="16.5" customHeight="1">
      <c r="A280" s="39"/>
      <c r="B280" s="40"/>
      <c r="C280" s="247" t="s">
        <v>450</v>
      </c>
      <c r="D280" s="247" t="s">
        <v>296</v>
      </c>
      <c r="E280" s="248" t="s">
        <v>523</v>
      </c>
      <c r="F280" s="249" t="s">
        <v>524</v>
      </c>
      <c r="G280" s="250" t="s">
        <v>160</v>
      </c>
      <c r="H280" s="251">
        <v>38.534999999999997</v>
      </c>
      <c r="I280" s="252"/>
      <c r="J280" s="253">
        <f>ROUND(I280*H280,2)</f>
        <v>0</v>
      </c>
      <c r="K280" s="249" t="s">
        <v>173</v>
      </c>
      <c r="L280" s="254"/>
      <c r="M280" s="255" t="s">
        <v>19</v>
      </c>
      <c r="N280" s="256" t="s">
        <v>42</v>
      </c>
      <c r="O280" s="85"/>
      <c r="P280" s="215">
        <f>O280*H280</f>
        <v>0</v>
      </c>
      <c r="Q280" s="215">
        <v>0</v>
      </c>
      <c r="R280" s="215">
        <f>Q280*H280</f>
        <v>0</v>
      </c>
      <c r="S280" s="215">
        <v>0</v>
      </c>
      <c r="T280" s="216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17" t="s">
        <v>299</v>
      </c>
      <c r="AT280" s="217" t="s">
        <v>296</v>
      </c>
      <c r="AU280" s="217" t="s">
        <v>81</v>
      </c>
      <c r="AY280" s="18" t="s">
        <v>152</v>
      </c>
      <c r="BE280" s="218">
        <f>IF(N280="základní",J280,0)</f>
        <v>0</v>
      </c>
      <c r="BF280" s="218">
        <f>IF(N280="snížená",J280,0)</f>
        <v>0</v>
      </c>
      <c r="BG280" s="218">
        <f>IF(N280="zákl. přenesená",J280,0)</f>
        <v>0</v>
      </c>
      <c r="BH280" s="218">
        <f>IF(N280="sníž. přenesená",J280,0)</f>
        <v>0</v>
      </c>
      <c r="BI280" s="218">
        <f>IF(N280="nulová",J280,0)</f>
        <v>0</v>
      </c>
      <c r="BJ280" s="18" t="s">
        <v>79</v>
      </c>
      <c r="BK280" s="218">
        <f>ROUND(I280*H280,2)</f>
        <v>0</v>
      </c>
      <c r="BL280" s="18" t="s">
        <v>265</v>
      </c>
      <c r="BM280" s="217" t="s">
        <v>692</v>
      </c>
    </row>
    <row r="281" s="13" customFormat="1">
      <c r="A281" s="13"/>
      <c r="B281" s="219"/>
      <c r="C281" s="220"/>
      <c r="D281" s="221" t="s">
        <v>163</v>
      </c>
      <c r="E281" s="222" t="s">
        <v>19</v>
      </c>
      <c r="F281" s="223" t="s">
        <v>101</v>
      </c>
      <c r="G281" s="220"/>
      <c r="H281" s="224">
        <v>36.700000000000003</v>
      </c>
      <c r="I281" s="225"/>
      <c r="J281" s="220"/>
      <c r="K281" s="220"/>
      <c r="L281" s="226"/>
      <c r="M281" s="227"/>
      <c r="N281" s="228"/>
      <c r="O281" s="228"/>
      <c r="P281" s="228"/>
      <c r="Q281" s="228"/>
      <c r="R281" s="228"/>
      <c r="S281" s="228"/>
      <c r="T281" s="229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30" t="s">
        <v>163</v>
      </c>
      <c r="AU281" s="230" t="s">
        <v>81</v>
      </c>
      <c r="AV281" s="13" t="s">
        <v>81</v>
      </c>
      <c r="AW281" s="13" t="s">
        <v>33</v>
      </c>
      <c r="AX281" s="13" t="s">
        <v>71</v>
      </c>
      <c r="AY281" s="230" t="s">
        <v>152</v>
      </c>
    </row>
    <row r="282" s="14" customFormat="1">
      <c r="A282" s="14"/>
      <c r="B282" s="231"/>
      <c r="C282" s="232"/>
      <c r="D282" s="221" t="s">
        <v>163</v>
      </c>
      <c r="E282" s="233" t="s">
        <v>19</v>
      </c>
      <c r="F282" s="234" t="s">
        <v>166</v>
      </c>
      <c r="G282" s="232"/>
      <c r="H282" s="235">
        <v>36.700000000000003</v>
      </c>
      <c r="I282" s="236"/>
      <c r="J282" s="232"/>
      <c r="K282" s="232"/>
      <c r="L282" s="237"/>
      <c r="M282" s="238"/>
      <c r="N282" s="239"/>
      <c r="O282" s="239"/>
      <c r="P282" s="239"/>
      <c r="Q282" s="239"/>
      <c r="R282" s="239"/>
      <c r="S282" s="239"/>
      <c r="T282" s="240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41" t="s">
        <v>163</v>
      </c>
      <c r="AU282" s="241" t="s">
        <v>81</v>
      </c>
      <c r="AV282" s="14" t="s">
        <v>161</v>
      </c>
      <c r="AW282" s="14" t="s">
        <v>33</v>
      </c>
      <c r="AX282" s="14" t="s">
        <v>79</v>
      </c>
      <c r="AY282" s="241" t="s">
        <v>152</v>
      </c>
    </row>
    <row r="283" s="13" customFormat="1">
      <c r="A283" s="13"/>
      <c r="B283" s="219"/>
      <c r="C283" s="220"/>
      <c r="D283" s="221" t="s">
        <v>163</v>
      </c>
      <c r="E283" s="220"/>
      <c r="F283" s="223" t="s">
        <v>693</v>
      </c>
      <c r="G283" s="220"/>
      <c r="H283" s="224">
        <v>38.534999999999997</v>
      </c>
      <c r="I283" s="225"/>
      <c r="J283" s="220"/>
      <c r="K283" s="220"/>
      <c r="L283" s="226"/>
      <c r="M283" s="227"/>
      <c r="N283" s="228"/>
      <c r="O283" s="228"/>
      <c r="P283" s="228"/>
      <c r="Q283" s="228"/>
      <c r="R283" s="228"/>
      <c r="S283" s="228"/>
      <c r="T283" s="229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0" t="s">
        <v>163</v>
      </c>
      <c r="AU283" s="230" t="s">
        <v>81</v>
      </c>
      <c r="AV283" s="13" t="s">
        <v>81</v>
      </c>
      <c r="AW283" s="13" t="s">
        <v>4</v>
      </c>
      <c r="AX283" s="13" t="s">
        <v>79</v>
      </c>
      <c r="AY283" s="230" t="s">
        <v>152</v>
      </c>
    </row>
    <row r="284" s="2" customFormat="1" ht="33" customHeight="1">
      <c r="A284" s="39"/>
      <c r="B284" s="40"/>
      <c r="C284" s="206" t="s">
        <v>457</v>
      </c>
      <c r="D284" s="206" t="s">
        <v>157</v>
      </c>
      <c r="E284" s="207" t="s">
        <v>528</v>
      </c>
      <c r="F284" s="208" t="s">
        <v>529</v>
      </c>
      <c r="G284" s="209" t="s">
        <v>160</v>
      </c>
      <c r="H284" s="210">
        <v>27.027999999999999</v>
      </c>
      <c r="I284" s="211"/>
      <c r="J284" s="212">
        <f>ROUND(I284*H284,2)</f>
        <v>0</v>
      </c>
      <c r="K284" s="208" t="s">
        <v>173</v>
      </c>
      <c r="L284" s="45"/>
      <c r="M284" s="213" t="s">
        <v>19</v>
      </c>
      <c r="N284" s="214" t="s">
        <v>42</v>
      </c>
      <c r="O284" s="85"/>
      <c r="P284" s="215">
        <f>O284*H284</f>
        <v>0</v>
      </c>
      <c r="Q284" s="215">
        <v>0</v>
      </c>
      <c r="R284" s="215">
        <f>Q284*H284</f>
        <v>0</v>
      </c>
      <c r="S284" s="215">
        <v>0</v>
      </c>
      <c r="T284" s="216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17" t="s">
        <v>265</v>
      </c>
      <c r="AT284" s="217" t="s">
        <v>157</v>
      </c>
      <c r="AU284" s="217" t="s">
        <v>81</v>
      </c>
      <c r="AY284" s="18" t="s">
        <v>152</v>
      </c>
      <c r="BE284" s="218">
        <f>IF(N284="základní",J284,0)</f>
        <v>0</v>
      </c>
      <c r="BF284" s="218">
        <f>IF(N284="snížená",J284,0)</f>
        <v>0</v>
      </c>
      <c r="BG284" s="218">
        <f>IF(N284="zákl. přenesená",J284,0)</f>
        <v>0</v>
      </c>
      <c r="BH284" s="218">
        <f>IF(N284="sníž. přenesená",J284,0)</f>
        <v>0</v>
      </c>
      <c r="BI284" s="218">
        <f>IF(N284="nulová",J284,0)</f>
        <v>0</v>
      </c>
      <c r="BJ284" s="18" t="s">
        <v>79</v>
      </c>
      <c r="BK284" s="218">
        <f>ROUND(I284*H284,2)</f>
        <v>0</v>
      </c>
      <c r="BL284" s="18" t="s">
        <v>265</v>
      </c>
      <c r="BM284" s="217" t="s">
        <v>694</v>
      </c>
    </row>
    <row r="285" s="2" customFormat="1">
      <c r="A285" s="39"/>
      <c r="B285" s="40"/>
      <c r="C285" s="41"/>
      <c r="D285" s="242" t="s">
        <v>175</v>
      </c>
      <c r="E285" s="41"/>
      <c r="F285" s="243" t="s">
        <v>531</v>
      </c>
      <c r="G285" s="41"/>
      <c r="H285" s="41"/>
      <c r="I285" s="244"/>
      <c r="J285" s="41"/>
      <c r="K285" s="41"/>
      <c r="L285" s="45"/>
      <c r="M285" s="245"/>
      <c r="N285" s="246"/>
      <c r="O285" s="85"/>
      <c r="P285" s="85"/>
      <c r="Q285" s="85"/>
      <c r="R285" s="85"/>
      <c r="S285" s="85"/>
      <c r="T285" s="86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175</v>
      </c>
      <c r="AU285" s="18" t="s">
        <v>81</v>
      </c>
    </row>
    <row r="286" s="2" customFormat="1" ht="16.5" customHeight="1">
      <c r="A286" s="39"/>
      <c r="B286" s="40"/>
      <c r="C286" s="247" t="s">
        <v>471</v>
      </c>
      <c r="D286" s="247" t="s">
        <v>296</v>
      </c>
      <c r="E286" s="248" t="s">
        <v>523</v>
      </c>
      <c r="F286" s="249" t="s">
        <v>524</v>
      </c>
      <c r="G286" s="250" t="s">
        <v>160</v>
      </c>
      <c r="H286" s="251">
        <v>28.379000000000001</v>
      </c>
      <c r="I286" s="252"/>
      <c r="J286" s="253">
        <f>ROUND(I286*H286,2)</f>
        <v>0</v>
      </c>
      <c r="K286" s="249" t="s">
        <v>173</v>
      </c>
      <c r="L286" s="254"/>
      <c r="M286" s="255" t="s">
        <v>19</v>
      </c>
      <c r="N286" s="256" t="s">
        <v>42</v>
      </c>
      <c r="O286" s="85"/>
      <c r="P286" s="215">
        <f>O286*H286</f>
        <v>0</v>
      </c>
      <c r="Q286" s="215">
        <v>0</v>
      </c>
      <c r="R286" s="215">
        <f>Q286*H286</f>
        <v>0</v>
      </c>
      <c r="S286" s="215">
        <v>0</v>
      </c>
      <c r="T286" s="216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17" t="s">
        <v>299</v>
      </c>
      <c r="AT286" s="217" t="s">
        <v>296</v>
      </c>
      <c r="AU286" s="217" t="s">
        <v>81</v>
      </c>
      <c r="AY286" s="18" t="s">
        <v>152</v>
      </c>
      <c r="BE286" s="218">
        <f>IF(N286="základní",J286,0)</f>
        <v>0</v>
      </c>
      <c r="BF286" s="218">
        <f>IF(N286="snížená",J286,0)</f>
        <v>0</v>
      </c>
      <c r="BG286" s="218">
        <f>IF(N286="zákl. přenesená",J286,0)</f>
        <v>0</v>
      </c>
      <c r="BH286" s="218">
        <f>IF(N286="sníž. přenesená",J286,0)</f>
        <v>0</v>
      </c>
      <c r="BI286" s="218">
        <f>IF(N286="nulová",J286,0)</f>
        <v>0</v>
      </c>
      <c r="BJ286" s="18" t="s">
        <v>79</v>
      </c>
      <c r="BK286" s="218">
        <f>ROUND(I286*H286,2)</f>
        <v>0</v>
      </c>
      <c r="BL286" s="18" t="s">
        <v>265</v>
      </c>
      <c r="BM286" s="217" t="s">
        <v>695</v>
      </c>
    </row>
    <row r="287" s="13" customFormat="1">
      <c r="A287" s="13"/>
      <c r="B287" s="219"/>
      <c r="C287" s="220"/>
      <c r="D287" s="221" t="s">
        <v>163</v>
      </c>
      <c r="E287" s="222" t="s">
        <v>19</v>
      </c>
      <c r="F287" s="223" t="s">
        <v>696</v>
      </c>
      <c r="G287" s="220"/>
      <c r="H287" s="224">
        <v>1.8400000000000001</v>
      </c>
      <c r="I287" s="225"/>
      <c r="J287" s="220"/>
      <c r="K287" s="220"/>
      <c r="L287" s="226"/>
      <c r="M287" s="227"/>
      <c r="N287" s="228"/>
      <c r="O287" s="228"/>
      <c r="P287" s="228"/>
      <c r="Q287" s="228"/>
      <c r="R287" s="228"/>
      <c r="S287" s="228"/>
      <c r="T287" s="229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0" t="s">
        <v>163</v>
      </c>
      <c r="AU287" s="230" t="s">
        <v>81</v>
      </c>
      <c r="AV287" s="13" t="s">
        <v>81</v>
      </c>
      <c r="AW287" s="13" t="s">
        <v>33</v>
      </c>
      <c r="AX287" s="13" t="s">
        <v>71</v>
      </c>
      <c r="AY287" s="230" t="s">
        <v>152</v>
      </c>
    </row>
    <row r="288" s="13" customFormat="1">
      <c r="A288" s="13"/>
      <c r="B288" s="219"/>
      <c r="C288" s="220"/>
      <c r="D288" s="221" t="s">
        <v>163</v>
      </c>
      <c r="E288" s="222" t="s">
        <v>19</v>
      </c>
      <c r="F288" s="223" t="s">
        <v>96</v>
      </c>
      <c r="G288" s="220"/>
      <c r="H288" s="224">
        <v>18.440000000000001</v>
      </c>
      <c r="I288" s="225"/>
      <c r="J288" s="220"/>
      <c r="K288" s="220"/>
      <c r="L288" s="226"/>
      <c r="M288" s="227"/>
      <c r="N288" s="228"/>
      <c r="O288" s="228"/>
      <c r="P288" s="228"/>
      <c r="Q288" s="228"/>
      <c r="R288" s="228"/>
      <c r="S288" s="228"/>
      <c r="T288" s="229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0" t="s">
        <v>163</v>
      </c>
      <c r="AU288" s="230" t="s">
        <v>81</v>
      </c>
      <c r="AV288" s="13" t="s">
        <v>81</v>
      </c>
      <c r="AW288" s="13" t="s">
        <v>33</v>
      </c>
      <c r="AX288" s="13" t="s">
        <v>71</v>
      </c>
      <c r="AY288" s="230" t="s">
        <v>152</v>
      </c>
    </row>
    <row r="289" s="13" customFormat="1">
      <c r="A289" s="13"/>
      <c r="B289" s="219"/>
      <c r="C289" s="220"/>
      <c r="D289" s="221" t="s">
        <v>163</v>
      </c>
      <c r="E289" s="222" t="s">
        <v>19</v>
      </c>
      <c r="F289" s="223" t="s">
        <v>99</v>
      </c>
      <c r="G289" s="220"/>
      <c r="H289" s="224">
        <v>6.7480000000000002</v>
      </c>
      <c r="I289" s="225"/>
      <c r="J289" s="220"/>
      <c r="K289" s="220"/>
      <c r="L289" s="226"/>
      <c r="M289" s="227"/>
      <c r="N289" s="228"/>
      <c r="O289" s="228"/>
      <c r="P289" s="228"/>
      <c r="Q289" s="228"/>
      <c r="R289" s="228"/>
      <c r="S289" s="228"/>
      <c r="T289" s="229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30" t="s">
        <v>163</v>
      </c>
      <c r="AU289" s="230" t="s">
        <v>81</v>
      </c>
      <c r="AV289" s="13" t="s">
        <v>81</v>
      </c>
      <c r="AW289" s="13" t="s">
        <v>33</v>
      </c>
      <c r="AX289" s="13" t="s">
        <v>71</v>
      </c>
      <c r="AY289" s="230" t="s">
        <v>152</v>
      </c>
    </row>
    <row r="290" s="14" customFormat="1">
      <c r="A290" s="14"/>
      <c r="B290" s="231"/>
      <c r="C290" s="232"/>
      <c r="D290" s="221" t="s">
        <v>163</v>
      </c>
      <c r="E290" s="233" t="s">
        <v>19</v>
      </c>
      <c r="F290" s="234" t="s">
        <v>166</v>
      </c>
      <c r="G290" s="232"/>
      <c r="H290" s="235">
        <v>27.028000000000002</v>
      </c>
      <c r="I290" s="236"/>
      <c r="J290" s="232"/>
      <c r="K290" s="232"/>
      <c r="L290" s="237"/>
      <c r="M290" s="238"/>
      <c r="N290" s="239"/>
      <c r="O290" s="239"/>
      <c r="P290" s="239"/>
      <c r="Q290" s="239"/>
      <c r="R290" s="239"/>
      <c r="S290" s="239"/>
      <c r="T290" s="240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41" t="s">
        <v>163</v>
      </c>
      <c r="AU290" s="241" t="s">
        <v>81</v>
      </c>
      <c r="AV290" s="14" t="s">
        <v>161</v>
      </c>
      <c r="AW290" s="14" t="s">
        <v>33</v>
      </c>
      <c r="AX290" s="14" t="s">
        <v>79</v>
      </c>
      <c r="AY290" s="241" t="s">
        <v>152</v>
      </c>
    </row>
    <row r="291" s="13" customFormat="1">
      <c r="A291" s="13"/>
      <c r="B291" s="219"/>
      <c r="C291" s="220"/>
      <c r="D291" s="221" t="s">
        <v>163</v>
      </c>
      <c r="E291" s="220"/>
      <c r="F291" s="223" t="s">
        <v>697</v>
      </c>
      <c r="G291" s="220"/>
      <c r="H291" s="224">
        <v>28.379000000000001</v>
      </c>
      <c r="I291" s="225"/>
      <c r="J291" s="220"/>
      <c r="K291" s="220"/>
      <c r="L291" s="226"/>
      <c r="M291" s="227"/>
      <c r="N291" s="228"/>
      <c r="O291" s="228"/>
      <c r="P291" s="228"/>
      <c r="Q291" s="228"/>
      <c r="R291" s="228"/>
      <c r="S291" s="228"/>
      <c r="T291" s="229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0" t="s">
        <v>163</v>
      </c>
      <c r="AU291" s="230" t="s">
        <v>81</v>
      </c>
      <c r="AV291" s="13" t="s">
        <v>81</v>
      </c>
      <c r="AW291" s="13" t="s">
        <v>4</v>
      </c>
      <c r="AX291" s="13" t="s">
        <v>79</v>
      </c>
      <c r="AY291" s="230" t="s">
        <v>152</v>
      </c>
    </row>
    <row r="292" s="2" customFormat="1" ht="21.75" customHeight="1">
      <c r="A292" s="39"/>
      <c r="B292" s="40"/>
      <c r="C292" s="206" t="s">
        <v>476</v>
      </c>
      <c r="D292" s="206" t="s">
        <v>157</v>
      </c>
      <c r="E292" s="207" t="s">
        <v>536</v>
      </c>
      <c r="F292" s="208" t="s">
        <v>537</v>
      </c>
      <c r="G292" s="209" t="s">
        <v>160</v>
      </c>
      <c r="H292" s="210">
        <v>80.781999999999996</v>
      </c>
      <c r="I292" s="211"/>
      <c r="J292" s="212">
        <f>ROUND(I292*H292,2)</f>
        <v>0</v>
      </c>
      <c r="K292" s="208" t="s">
        <v>173</v>
      </c>
      <c r="L292" s="45"/>
      <c r="M292" s="213" t="s">
        <v>19</v>
      </c>
      <c r="N292" s="214" t="s">
        <v>42</v>
      </c>
      <c r="O292" s="85"/>
      <c r="P292" s="215">
        <f>O292*H292</f>
        <v>0</v>
      </c>
      <c r="Q292" s="215">
        <v>0.00020000000000000001</v>
      </c>
      <c r="R292" s="215">
        <f>Q292*H292</f>
        <v>0.016156400000000001</v>
      </c>
      <c r="S292" s="215">
        <v>0</v>
      </c>
      <c r="T292" s="216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17" t="s">
        <v>265</v>
      </c>
      <c r="AT292" s="217" t="s">
        <v>157</v>
      </c>
      <c r="AU292" s="217" t="s">
        <v>81</v>
      </c>
      <c r="AY292" s="18" t="s">
        <v>152</v>
      </c>
      <c r="BE292" s="218">
        <f>IF(N292="základní",J292,0)</f>
        <v>0</v>
      </c>
      <c r="BF292" s="218">
        <f>IF(N292="snížená",J292,0)</f>
        <v>0</v>
      </c>
      <c r="BG292" s="218">
        <f>IF(N292="zákl. přenesená",J292,0)</f>
        <v>0</v>
      </c>
      <c r="BH292" s="218">
        <f>IF(N292="sníž. přenesená",J292,0)</f>
        <v>0</v>
      </c>
      <c r="BI292" s="218">
        <f>IF(N292="nulová",J292,0)</f>
        <v>0</v>
      </c>
      <c r="BJ292" s="18" t="s">
        <v>79</v>
      </c>
      <c r="BK292" s="218">
        <f>ROUND(I292*H292,2)</f>
        <v>0</v>
      </c>
      <c r="BL292" s="18" t="s">
        <v>265</v>
      </c>
      <c r="BM292" s="217" t="s">
        <v>698</v>
      </c>
    </row>
    <row r="293" s="2" customFormat="1">
      <c r="A293" s="39"/>
      <c r="B293" s="40"/>
      <c r="C293" s="41"/>
      <c r="D293" s="242" t="s">
        <v>175</v>
      </c>
      <c r="E293" s="41"/>
      <c r="F293" s="243" t="s">
        <v>539</v>
      </c>
      <c r="G293" s="41"/>
      <c r="H293" s="41"/>
      <c r="I293" s="244"/>
      <c r="J293" s="41"/>
      <c r="K293" s="41"/>
      <c r="L293" s="45"/>
      <c r="M293" s="245"/>
      <c r="N293" s="246"/>
      <c r="O293" s="85"/>
      <c r="P293" s="85"/>
      <c r="Q293" s="85"/>
      <c r="R293" s="85"/>
      <c r="S293" s="85"/>
      <c r="T293" s="86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18" t="s">
        <v>175</v>
      </c>
      <c r="AU293" s="18" t="s">
        <v>81</v>
      </c>
    </row>
    <row r="294" s="13" customFormat="1">
      <c r="A294" s="13"/>
      <c r="B294" s="219"/>
      <c r="C294" s="220"/>
      <c r="D294" s="221" t="s">
        <v>163</v>
      </c>
      <c r="E294" s="222" t="s">
        <v>19</v>
      </c>
      <c r="F294" s="223" t="s">
        <v>103</v>
      </c>
      <c r="G294" s="220"/>
      <c r="H294" s="224">
        <v>80.781999999999996</v>
      </c>
      <c r="I294" s="225"/>
      <c r="J294" s="220"/>
      <c r="K294" s="220"/>
      <c r="L294" s="226"/>
      <c r="M294" s="227"/>
      <c r="N294" s="228"/>
      <c r="O294" s="228"/>
      <c r="P294" s="228"/>
      <c r="Q294" s="228"/>
      <c r="R294" s="228"/>
      <c r="S294" s="228"/>
      <c r="T294" s="229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30" t="s">
        <v>163</v>
      </c>
      <c r="AU294" s="230" t="s">
        <v>81</v>
      </c>
      <c r="AV294" s="13" t="s">
        <v>81</v>
      </c>
      <c r="AW294" s="13" t="s">
        <v>33</v>
      </c>
      <c r="AX294" s="13" t="s">
        <v>71</v>
      </c>
      <c r="AY294" s="230" t="s">
        <v>152</v>
      </c>
    </row>
    <row r="295" s="14" customFormat="1">
      <c r="A295" s="14"/>
      <c r="B295" s="231"/>
      <c r="C295" s="232"/>
      <c r="D295" s="221" t="s">
        <v>163</v>
      </c>
      <c r="E295" s="233" t="s">
        <v>19</v>
      </c>
      <c r="F295" s="234" t="s">
        <v>166</v>
      </c>
      <c r="G295" s="232"/>
      <c r="H295" s="235">
        <v>80.781999999999996</v>
      </c>
      <c r="I295" s="236"/>
      <c r="J295" s="232"/>
      <c r="K295" s="232"/>
      <c r="L295" s="237"/>
      <c r="M295" s="238"/>
      <c r="N295" s="239"/>
      <c r="O295" s="239"/>
      <c r="P295" s="239"/>
      <c r="Q295" s="239"/>
      <c r="R295" s="239"/>
      <c r="S295" s="239"/>
      <c r="T295" s="240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41" t="s">
        <v>163</v>
      </c>
      <c r="AU295" s="241" t="s">
        <v>81</v>
      </c>
      <c r="AV295" s="14" t="s">
        <v>161</v>
      </c>
      <c r="AW295" s="14" t="s">
        <v>33</v>
      </c>
      <c r="AX295" s="14" t="s">
        <v>79</v>
      </c>
      <c r="AY295" s="241" t="s">
        <v>152</v>
      </c>
    </row>
    <row r="296" s="2" customFormat="1" ht="24.15" customHeight="1">
      <c r="A296" s="39"/>
      <c r="B296" s="40"/>
      <c r="C296" s="206" t="s">
        <v>481</v>
      </c>
      <c r="D296" s="206" t="s">
        <v>157</v>
      </c>
      <c r="E296" s="207" t="s">
        <v>540</v>
      </c>
      <c r="F296" s="208" t="s">
        <v>541</v>
      </c>
      <c r="G296" s="209" t="s">
        <v>160</v>
      </c>
      <c r="H296" s="210">
        <v>80.781999999999996</v>
      </c>
      <c r="I296" s="211"/>
      <c r="J296" s="212">
        <f>ROUND(I296*H296,2)</f>
        <v>0</v>
      </c>
      <c r="K296" s="208" t="s">
        <v>173</v>
      </c>
      <c r="L296" s="45"/>
      <c r="M296" s="213" t="s">
        <v>19</v>
      </c>
      <c r="N296" s="214" t="s">
        <v>42</v>
      </c>
      <c r="O296" s="85"/>
      <c r="P296" s="215">
        <f>O296*H296</f>
        <v>0</v>
      </c>
      <c r="Q296" s="215">
        <v>0.00025999999999999998</v>
      </c>
      <c r="R296" s="215">
        <f>Q296*H296</f>
        <v>0.021003319999999999</v>
      </c>
      <c r="S296" s="215">
        <v>0</v>
      </c>
      <c r="T296" s="216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17" t="s">
        <v>265</v>
      </c>
      <c r="AT296" s="217" t="s">
        <v>157</v>
      </c>
      <c r="AU296" s="217" t="s">
        <v>81</v>
      </c>
      <c r="AY296" s="18" t="s">
        <v>152</v>
      </c>
      <c r="BE296" s="218">
        <f>IF(N296="základní",J296,0)</f>
        <v>0</v>
      </c>
      <c r="BF296" s="218">
        <f>IF(N296="snížená",J296,0)</f>
        <v>0</v>
      </c>
      <c r="BG296" s="218">
        <f>IF(N296="zákl. přenesená",J296,0)</f>
        <v>0</v>
      </c>
      <c r="BH296" s="218">
        <f>IF(N296="sníž. přenesená",J296,0)</f>
        <v>0</v>
      </c>
      <c r="BI296" s="218">
        <f>IF(N296="nulová",J296,0)</f>
        <v>0</v>
      </c>
      <c r="BJ296" s="18" t="s">
        <v>79</v>
      </c>
      <c r="BK296" s="218">
        <f>ROUND(I296*H296,2)</f>
        <v>0</v>
      </c>
      <c r="BL296" s="18" t="s">
        <v>265</v>
      </c>
      <c r="BM296" s="217" t="s">
        <v>699</v>
      </c>
    </row>
    <row r="297" s="2" customFormat="1">
      <c r="A297" s="39"/>
      <c r="B297" s="40"/>
      <c r="C297" s="41"/>
      <c r="D297" s="242" t="s">
        <v>175</v>
      </c>
      <c r="E297" s="41"/>
      <c r="F297" s="243" t="s">
        <v>543</v>
      </c>
      <c r="G297" s="41"/>
      <c r="H297" s="41"/>
      <c r="I297" s="244"/>
      <c r="J297" s="41"/>
      <c r="K297" s="41"/>
      <c r="L297" s="45"/>
      <c r="M297" s="245"/>
      <c r="N297" s="246"/>
      <c r="O297" s="85"/>
      <c r="P297" s="85"/>
      <c r="Q297" s="85"/>
      <c r="R297" s="85"/>
      <c r="S297" s="85"/>
      <c r="T297" s="86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175</v>
      </c>
      <c r="AU297" s="18" t="s">
        <v>81</v>
      </c>
    </row>
    <row r="298" s="12" customFormat="1" ht="25.92" customHeight="1">
      <c r="A298" s="12"/>
      <c r="B298" s="190"/>
      <c r="C298" s="191"/>
      <c r="D298" s="192" t="s">
        <v>70</v>
      </c>
      <c r="E298" s="193" t="s">
        <v>544</v>
      </c>
      <c r="F298" s="193" t="s">
        <v>545</v>
      </c>
      <c r="G298" s="191"/>
      <c r="H298" s="191"/>
      <c r="I298" s="194"/>
      <c r="J298" s="195">
        <f>BK298</f>
        <v>0</v>
      </c>
      <c r="K298" s="191"/>
      <c r="L298" s="196"/>
      <c r="M298" s="197"/>
      <c r="N298" s="198"/>
      <c r="O298" s="198"/>
      <c r="P298" s="199">
        <f>SUM(P299:P315)</f>
        <v>0</v>
      </c>
      <c r="Q298" s="198"/>
      <c r="R298" s="199">
        <f>SUM(R299:R315)</f>
        <v>0</v>
      </c>
      <c r="S298" s="198"/>
      <c r="T298" s="200">
        <f>SUM(T299:T315)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01" t="s">
        <v>161</v>
      </c>
      <c r="AT298" s="202" t="s">
        <v>70</v>
      </c>
      <c r="AU298" s="202" t="s">
        <v>71</v>
      </c>
      <c r="AY298" s="201" t="s">
        <v>152</v>
      </c>
      <c r="BK298" s="203">
        <f>SUM(BK299:BK315)</f>
        <v>0</v>
      </c>
    </row>
    <row r="299" s="2" customFormat="1" ht="16.5" customHeight="1">
      <c r="A299" s="39"/>
      <c r="B299" s="40"/>
      <c r="C299" s="206" t="s">
        <v>487</v>
      </c>
      <c r="D299" s="206" t="s">
        <v>157</v>
      </c>
      <c r="E299" s="207" t="s">
        <v>547</v>
      </c>
      <c r="F299" s="208" t="s">
        <v>700</v>
      </c>
      <c r="G299" s="209" t="s">
        <v>160</v>
      </c>
      <c r="H299" s="210">
        <v>3.5099999999999998</v>
      </c>
      <c r="I299" s="211"/>
      <c r="J299" s="212">
        <f>ROUND(I299*H299,2)</f>
        <v>0</v>
      </c>
      <c r="K299" s="208" t="s">
        <v>19</v>
      </c>
      <c r="L299" s="45"/>
      <c r="M299" s="213" t="s">
        <v>19</v>
      </c>
      <c r="N299" s="214" t="s">
        <v>42</v>
      </c>
      <c r="O299" s="85"/>
      <c r="P299" s="215">
        <f>O299*H299</f>
        <v>0</v>
      </c>
      <c r="Q299" s="215">
        <v>0</v>
      </c>
      <c r="R299" s="215">
        <f>Q299*H299</f>
        <v>0</v>
      </c>
      <c r="S299" s="215">
        <v>0</v>
      </c>
      <c r="T299" s="216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17" t="s">
        <v>265</v>
      </c>
      <c r="AT299" s="217" t="s">
        <v>157</v>
      </c>
      <c r="AU299" s="217" t="s">
        <v>79</v>
      </c>
      <c r="AY299" s="18" t="s">
        <v>152</v>
      </c>
      <c r="BE299" s="218">
        <f>IF(N299="základní",J299,0)</f>
        <v>0</v>
      </c>
      <c r="BF299" s="218">
        <f>IF(N299="snížená",J299,0)</f>
        <v>0</v>
      </c>
      <c r="BG299" s="218">
        <f>IF(N299="zákl. přenesená",J299,0)</f>
        <v>0</v>
      </c>
      <c r="BH299" s="218">
        <f>IF(N299="sníž. přenesená",J299,0)</f>
        <v>0</v>
      </c>
      <c r="BI299" s="218">
        <f>IF(N299="nulová",J299,0)</f>
        <v>0</v>
      </c>
      <c r="BJ299" s="18" t="s">
        <v>79</v>
      </c>
      <c r="BK299" s="218">
        <f>ROUND(I299*H299,2)</f>
        <v>0</v>
      </c>
      <c r="BL299" s="18" t="s">
        <v>265</v>
      </c>
      <c r="BM299" s="217" t="s">
        <v>701</v>
      </c>
    </row>
    <row r="300" s="13" customFormat="1">
      <c r="A300" s="13"/>
      <c r="B300" s="219"/>
      <c r="C300" s="220"/>
      <c r="D300" s="221" t="s">
        <v>163</v>
      </c>
      <c r="E300" s="222" t="s">
        <v>19</v>
      </c>
      <c r="F300" s="223" t="s">
        <v>702</v>
      </c>
      <c r="G300" s="220"/>
      <c r="H300" s="224">
        <v>3.5099999999999998</v>
      </c>
      <c r="I300" s="225"/>
      <c r="J300" s="220"/>
      <c r="K300" s="220"/>
      <c r="L300" s="226"/>
      <c r="M300" s="227"/>
      <c r="N300" s="228"/>
      <c r="O300" s="228"/>
      <c r="P300" s="228"/>
      <c r="Q300" s="228"/>
      <c r="R300" s="228"/>
      <c r="S300" s="228"/>
      <c r="T300" s="229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0" t="s">
        <v>163</v>
      </c>
      <c r="AU300" s="230" t="s">
        <v>79</v>
      </c>
      <c r="AV300" s="13" t="s">
        <v>81</v>
      </c>
      <c r="AW300" s="13" t="s">
        <v>33</v>
      </c>
      <c r="AX300" s="13" t="s">
        <v>71</v>
      </c>
      <c r="AY300" s="230" t="s">
        <v>152</v>
      </c>
    </row>
    <row r="301" s="14" customFormat="1">
      <c r="A301" s="14"/>
      <c r="B301" s="231"/>
      <c r="C301" s="232"/>
      <c r="D301" s="221" t="s">
        <v>163</v>
      </c>
      <c r="E301" s="233" t="s">
        <v>19</v>
      </c>
      <c r="F301" s="234" t="s">
        <v>166</v>
      </c>
      <c r="G301" s="232"/>
      <c r="H301" s="235">
        <v>3.5099999999999998</v>
      </c>
      <c r="I301" s="236"/>
      <c r="J301" s="232"/>
      <c r="K301" s="232"/>
      <c r="L301" s="237"/>
      <c r="M301" s="238"/>
      <c r="N301" s="239"/>
      <c r="O301" s="239"/>
      <c r="P301" s="239"/>
      <c r="Q301" s="239"/>
      <c r="R301" s="239"/>
      <c r="S301" s="239"/>
      <c r="T301" s="240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41" t="s">
        <v>163</v>
      </c>
      <c r="AU301" s="241" t="s">
        <v>79</v>
      </c>
      <c r="AV301" s="14" t="s">
        <v>161</v>
      </c>
      <c r="AW301" s="14" t="s">
        <v>33</v>
      </c>
      <c r="AX301" s="14" t="s">
        <v>79</v>
      </c>
      <c r="AY301" s="241" t="s">
        <v>152</v>
      </c>
    </row>
    <row r="302" s="2" customFormat="1" ht="16.5" customHeight="1">
      <c r="A302" s="39"/>
      <c r="B302" s="40"/>
      <c r="C302" s="206" t="s">
        <v>492</v>
      </c>
      <c r="D302" s="206" t="s">
        <v>157</v>
      </c>
      <c r="E302" s="207" t="s">
        <v>552</v>
      </c>
      <c r="F302" s="208" t="s">
        <v>703</v>
      </c>
      <c r="G302" s="209" t="s">
        <v>160</v>
      </c>
      <c r="H302" s="210">
        <v>2.4300000000000002</v>
      </c>
      <c r="I302" s="211"/>
      <c r="J302" s="212">
        <f>ROUND(I302*H302,2)</f>
        <v>0</v>
      </c>
      <c r="K302" s="208" t="s">
        <v>19</v>
      </c>
      <c r="L302" s="45"/>
      <c r="M302" s="213" t="s">
        <v>19</v>
      </c>
      <c r="N302" s="214" t="s">
        <v>42</v>
      </c>
      <c r="O302" s="85"/>
      <c r="P302" s="215">
        <f>O302*H302</f>
        <v>0</v>
      </c>
      <c r="Q302" s="215">
        <v>0</v>
      </c>
      <c r="R302" s="215">
        <f>Q302*H302</f>
        <v>0</v>
      </c>
      <c r="S302" s="215">
        <v>0</v>
      </c>
      <c r="T302" s="216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17" t="s">
        <v>265</v>
      </c>
      <c r="AT302" s="217" t="s">
        <v>157</v>
      </c>
      <c r="AU302" s="217" t="s">
        <v>79</v>
      </c>
      <c r="AY302" s="18" t="s">
        <v>152</v>
      </c>
      <c r="BE302" s="218">
        <f>IF(N302="základní",J302,0)</f>
        <v>0</v>
      </c>
      <c r="BF302" s="218">
        <f>IF(N302="snížená",J302,0)</f>
        <v>0</v>
      </c>
      <c r="BG302" s="218">
        <f>IF(N302="zákl. přenesená",J302,0)</f>
        <v>0</v>
      </c>
      <c r="BH302" s="218">
        <f>IF(N302="sníž. přenesená",J302,0)</f>
        <v>0</v>
      </c>
      <c r="BI302" s="218">
        <f>IF(N302="nulová",J302,0)</f>
        <v>0</v>
      </c>
      <c r="BJ302" s="18" t="s">
        <v>79</v>
      </c>
      <c r="BK302" s="218">
        <f>ROUND(I302*H302,2)</f>
        <v>0</v>
      </c>
      <c r="BL302" s="18" t="s">
        <v>265</v>
      </c>
      <c r="BM302" s="217" t="s">
        <v>704</v>
      </c>
    </row>
    <row r="303" s="13" customFormat="1">
      <c r="A303" s="13"/>
      <c r="B303" s="219"/>
      <c r="C303" s="220"/>
      <c r="D303" s="221" t="s">
        <v>163</v>
      </c>
      <c r="E303" s="222" t="s">
        <v>19</v>
      </c>
      <c r="F303" s="223" t="s">
        <v>705</v>
      </c>
      <c r="G303" s="220"/>
      <c r="H303" s="224">
        <v>2.4300000000000002</v>
      </c>
      <c r="I303" s="225"/>
      <c r="J303" s="220"/>
      <c r="K303" s="220"/>
      <c r="L303" s="226"/>
      <c r="M303" s="227"/>
      <c r="N303" s="228"/>
      <c r="O303" s="228"/>
      <c r="P303" s="228"/>
      <c r="Q303" s="228"/>
      <c r="R303" s="228"/>
      <c r="S303" s="228"/>
      <c r="T303" s="229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0" t="s">
        <v>163</v>
      </c>
      <c r="AU303" s="230" t="s">
        <v>79</v>
      </c>
      <c r="AV303" s="13" t="s">
        <v>81</v>
      </c>
      <c r="AW303" s="13" t="s">
        <v>33</v>
      </c>
      <c r="AX303" s="13" t="s">
        <v>71</v>
      </c>
      <c r="AY303" s="230" t="s">
        <v>152</v>
      </c>
    </row>
    <row r="304" s="14" customFormat="1">
      <c r="A304" s="14"/>
      <c r="B304" s="231"/>
      <c r="C304" s="232"/>
      <c r="D304" s="221" t="s">
        <v>163</v>
      </c>
      <c r="E304" s="233" t="s">
        <v>19</v>
      </c>
      <c r="F304" s="234" t="s">
        <v>166</v>
      </c>
      <c r="G304" s="232"/>
      <c r="H304" s="235">
        <v>2.4300000000000002</v>
      </c>
      <c r="I304" s="236"/>
      <c r="J304" s="232"/>
      <c r="K304" s="232"/>
      <c r="L304" s="237"/>
      <c r="M304" s="238"/>
      <c r="N304" s="239"/>
      <c r="O304" s="239"/>
      <c r="P304" s="239"/>
      <c r="Q304" s="239"/>
      <c r="R304" s="239"/>
      <c r="S304" s="239"/>
      <c r="T304" s="240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41" t="s">
        <v>163</v>
      </c>
      <c r="AU304" s="241" t="s">
        <v>79</v>
      </c>
      <c r="AV304" s="14" t="s">
        <v>161</v>
      </c>
      <c r="AW304" s="14" t="s">
        <v>33</v>
      </c>
      <c r="AX304" s="14" t="s">
        <v>79</v>
      </c>
      <c r="AY304" s="241" t="s">
        <v>152</v>
      </c>
    </row>
    <row r="305" s="2" customFormat="1" ht="16.5" customHeight="1">
      <c r="A305" s="39"/>
      <c r="B305" s="40"/>
      <c r="C305" s="206" t="s">
        <v>497</v>
      </c>
      <c r="D305" s="206" t="s">
        <v>157</v>
      </c>
      <c r="E305" s="207" t="s">
        <v>557</v>
      </c>
      <c r="F305" s="208" t="s">
        <v>706</v>
      </c>
      <c r="G305" s="209" t="s">
        <v>160</v>
      </c>
      <c r="H305" s="210">
        <v>2.0699999999999998</v>
      </c>
      <c r="I305" s="211"/>
      <c r="J305" s="212">
        <f>ROUND(I305*H305,2)</f>
        <v>0</v>
      </c>
      <c r="K305" s="208" t="s">
        <v>19</v>
      </c>
      <c r="L305" s="45"/>
      <c r="M305" s="213" t="s">
        <v>19</v>
      </c>
      <c r="N305" s="214" t="s">
        <v>42</v>
      </c>
      <c r="O305" s="85"/>
      <c r="P305" s="215">
        <f>O305*H305</f>
        <v>0</v>
      </c>
      <c r="Q305" s="215">
        <v>0</v>
      </c>
      <c r="R305" s="215">
        <f>Q305*H305</f>
        <v>0</v>
      </c>
      <c r="S305" s="215">
        <v>0</v>
      </c>
      <c r="T305" s="216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17" t="s">
        <v>265</v>
      </c>
      <c r="AT305" s="217" t="s">
        <v>157</v>
      </c>
      <c r="AU305" s="217" t="s">
        <v>79</v>
      </c>
      <c r="AY305" s="18" t="s">
        <v>152</v>
      </c>
      <c r="BE305" s="218">
        <f>IF(N305="základní",J305,0)</f>
        <v>0</v>
      </c>
      <c r="BF305" s="218">
        <f>IF(N305="snížená",J305,0)</f>
        <v>0</v>
      </c>
      <c r="BG305" s="218">
        <f>IF(N305="zákl. přenesená",J305,0)</f>
        <v>0</v>
      </c>
      <c r="BH305" s="218">
        <f>IF(N305="sníž. přenesená",J305,0)</f>
        <v>0</v>
      </c>
      <c r="BI305" s="218">
        <f>IF(N305="nulová",J305,0)</f>
        <v>0</v>
      </c>
      <c r="BJ305" s="18" t="s">
        <v>79</v>
      </c>
      <c r="BK305" s="218">
        <f>ROUND(I305*H305,2)</f>
        <v>0</v>
      </c>
      <c r="BL305" s="18" t="s">
        <v>265</v>
      </c>
      <c r="BM305" s="217" t="s">
        <v>707</v>
      </c>
    </row>
    <row r="306" s="13" customFormat="1">
      <c r="A306" s="13"/>
      <c r="B306" s="219"/>
      <c r="C306" s="220"/>
      <c r="D306" s="221" t="s">
        <v>163</v>
      </c>
      <c r="E306" s="222" t="s">
        <v>19</v>
      </c>
      <c r="F306" s="223" t="s">
        <v>708</v>
      </c>
      <c r="G306" s="220"/>
      <c r="H306" s="224">
        <v>2.0699999999999998</v>
      </c>
      <c r="I306" s="225"/>
      <c r="J306" s="220"/>
      <c r="K306" s="220"/>
      <c r="L306" s="226"/>
      <c r="M306" s="227"/>
      <c r="N306" s="228"/>
      <c r="O306" s="228"/>
      <c r="P306" s="228"/>
      <c r="Q306" s="228"/>
      <c r="R306" s="228"/>
      <c r="S306" s="228"/>
      <c r="T306" s="229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30" t="s">
        <v>163</v>
      </c>
      <c r="AU306" s="230" t="s">
        <v>79</v>
      </c>
      <c r="AV306" s="13" t="s">
        <v>81</v>
      </c>
      <c r="AW306" s="13" t="s">
        <v>33</v>
      </c>
      <c r="AX306" s="13" t="s">
        <v>71</v>
      </c>
      <c r="AY306" s="230" t="s">
        <v>152</v>
      </c>
    </row>
    <row r="307" s="14" customFormat="1">
      <c r="A307" s="14"/>
      <c r="B307" s="231"/>
      <c r="C307" s="232"/>
      <c r="D307" s="221" t="s">
        <v>163</v>
      </c>
      <c r="E307" s="233" t="s">
        <v>19</v>
      </c>
      <c r="F307" s="234" t="s">
        <v>166</v>
      </c>
      <c r="G307" s="232"/>
      <c r="H307" s="235">
        <v>2.0699999999999998</v>
      </c>
      <c r="I307" s="236"/>
      <c r="J307" s="232"/>
      <c r="K307" s="232"/>
      <c r="L307" s="237"/>
      <c r="M307" s="238"/>
      <c r="N307" s="239"/>
      <c r="O307" s="239"/>
      <c r="P307" s="239"/>
      <c r="Q307" s="239"/>
      <c r="R307" s="239"/>
      <c r="S307" s="239"/>
      <c r="T307" s="240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41" t="s">
        <v>163</v>
      </c>
      <c r="AU307" s="241" t="s">
        <v>79</v>
      </c>
      <c r="AV307" s="14" t="s">
        <v>161</v>
      </c>
      <c r="AW307" s="14" t="s">
        <v>33</v>
      </c>
      <c r="AX307" s="14" t="s">
        <v>79</v>
      </c>
      <c r="AY307" s="241" t="s">
        <v>152</v>
      </c>
    </row>
    <row r="308" s="2" customFormat="1" ht="16.5" customHeight="1">
      <c r="A308" s="39"/>
      <c r="B308" s="40"/>
      <c r="C308" s="206" t="s">
        <v>504</v>
      </c>
      <c r="D308" s="206" t="s">
        <v>157</v>
      </c>
      <c r="E308" s="207" t="s">
        <v>561</v>
      </c>
      <c r="F308" s="208" t="s">
        <v>709</v>
      </c>
      <c r="G308" s="209" t="s">
        <v>337</v>
      </c>
      <c r="H308" s="210">
        <v>1</v>
      </c>
      <c r="I308" s="211"/>
      <c r="J308" s="212">
        <f>ROUND(I308*H308,2)</f>
        <v>0</v>
      </c>
      <c r="K308" s="208" t="s">
        <v>19</v>
      </c>
      <c r="L308" s="45"/>
      <c r="M308" s="213" t="s">
        <v>19</v>
      </c>
      <c r="N308" s="214" t="s">
        <v>42</v>
      </c>
      <c r="O308" s="85"/>
      <c r="P308" s="215">
        <f>O308*H308</f>
        <v>0</v>
      </c>
      <c r="Q308" s="215">
        <v>0</v>
      </c>
      <c r="R308" s="215">
        <f>Q308*H308</f>
        <v>0</v>
      </c>
      <c r="S308" s="215">
        <v>0</v>
      </c>
      <c r="T308" s="216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17" t="s">
        <v>265</v>
      </c>
      <c r="AT308" s="217" t="s">
        <v>157</v>
      </c>
      <c r="AU308" s="217" t="s">
        <v>79</v>
      </c>
      <c r="AY308" s="18" t="s">
        <v>152</v>
      </c>
      <c r="BE308" s="218">
        <f>IF(N308="základní",J308,0)</f>
        <v>0</v>
      </c>
      <c r="BF308" s="218">
        <f>IF(N308="snížená",J308,0)</f>
        <v>0</v>
      </c>
      <c r="BG308" s="218">
        <f>IF(N308="zákl. přenesená",J308,0)</f>
        <v>0</v>
      </c>
      <c r="BH308" s="218">
        <f>IF(N308="sníž. přenesená",J308,0)</f>
        <v>0</v>
      </c>
      <c r="BI308" s="218">
        <f>IF(N308="nulová",J308,0)</f>
        <v>0</v>
      </c>
      <c r="BJ308" s="18" t="s">
        <v>79</v>
      </c>
      <c r="BK308" s="218">
        <f>ROUND(I308*H308,2)</f>
        <v>0</v>
      </c>
      <c r="BL308" s="18" t="s">
        <v>265</v>
      </c>
      <c r="BM308" s="217" t="s">
        <v>710</v>
      </c>
    </row>
    <row r="309" s="2" customFormat="1" ht="16.5" customHeight="1">
      <c r="A309" s="39"/>
      <c r="B309" s="40"/>
      <c r="C309" s="206" t="s">
        <v>512</v>
      </c>
      <c r="D309" s="206" t="s">
        <v>157</v>
      </c>
      <c r="E309" s="207" t="s">
        <v>565</v>
      </c>
      <c r="F309" s="208" t="s">
        <v>711</v>
      </c>
      <c r="G309" s="209" t="s">
        <v>337</v>
      </c>
      <c r="H309" s="210">
        <v>2</v>
      </c>
      <c r="I309" s="211"/>
      <c r="J309" s="212">
        <f>ROUND(I309*H309,2)</f>
        <v>0</v>
      </c>
      <c r="K309" s="208" t="s">
        <v>19</v>
      </c>
      <c r="L309" s="45"/>
      <c r="M309" s="213" t="s">
        <v>19</v>
      </c>
      <c r="N309" s="214" t="s">
        <v>42</v>
      </c>
      <c r="O309" s="85"/>
      <c r="P309" s="215">
        <f>O309*H309</f>
        <v>0</v>
      </c>
      <c r="Q309" s="215">
        <v>0</v>
      </c>
      <c r="R309" s="215">
        <f>Q309*H309</f>
        <v>0</v>
      </c>
      <c r="S309" s="215">
        <v>0</v>
      </c>
      <c r="T309" s="216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17" t="s">
        <v>265</v>
      </c>
      <c r="AT309" s="217" t="s">
        <v>157</v>
      </c>
      <c r="AU309" s="217" t="s">
        <v>79</v>
      </c>
      <c r="AY309" s="18" t="s">
        <v>152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8" t="s">
        <v>79</v>
      </c>
      <c r="BK309" s="218">
        <f>ROUND(I309*H309,2)</f>
        <v>0</v>
      </c>
      <c r="BL309" s="18" t="s">
        <v>265</v>
      </c>
      <c r="BM309" s="217" t="s">
        <v>712</v>
      </c>
    </row>
    <row r="310" s="2" customFormat="1" ht="16.5" customHeight="1">
      <c r="A310" s="39"/>
      <c r="B310" s="40"/>
      <c r="C310" s="206" t="s">
        <v>517</v>
      </c>
      <c r="D310" s="206" t="s">
        <v>157</v>
      </c>
      <c r="E310" s="207" t="s">
        <v>569</v>
      </c>
      <c r="F310" s="208" t="s">
        <v>713</v>
      </c>
      <c r="G310" s="209" t="s">
        <v>337</v>
      </c>
      <c r="H310" s="210">
        <v>1</v>
      </c>
      <c r="I310" s="211"/>
      <c r="J310" s="212">
        <f>ROUND(I310*H310,2)</f>
        <v>0</v>
      </c>
      <c r="K310" s="208" t="s">
        <v>19</v>
      </c>
      <c r="L310" s="45"/>
      <c r="M310" s="213" t="s">
        <v>19</v>
      </c>
      <c r="N310" s="214" t="s">
        <v>42</v>
      </c>
      <c r="O310" s="85"/>
      <c r="P310" s="215">
        <f>O310*H310</f>
        <v>0</v>
      </c>
      <c r="Q310" s="215">
        <v>0</v>
      </c>
      <c r="R310" s="215">
        <f>Q310*H310</f>
        <v>0</v>
      </c>
      <c r="S310" s="215">
        <v>0</v>
      </c>
      <c r="T310" s="216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17" t="s">
        <v>265</v>
      </c>
      <c r="AT310" s="217" t="s">
        <v>157</v>
      </c>
      <c r="AU310" s="217" t="s">
        <v>79</v>
      </c>
      <c r="AY310" s="18" t="s">
        <v>152</v>
      </c>
      <c r="BE310" s="218">
        <f>IF(N310="základní",J310,0)</f>
        <v>0</v>
      </c>
      <c r="BF310" s="218">
        <f>IF(N310="snížená",J310,0)</f>
        <v>0</v>
      </c>
      <c r="BG310" s="218">
        <f>IF(N310="zákl. přenesená",J310,0)</f>
        <v>0</v>
      </c>
      <c r="BH310" s="218">
        <f>IF(N310="sníž. přenesená",J310,0)</f>
        <v>0</v>
      </c>
      <c r="BI310" s="218">
        <f>IF(N310="nulová",J310,0)</f>
        <v>0</v>
      </c>
      <c r="BJ310" s="18" t="s">
        <v>79</v>
      </c>
      <c r="BK310" s="218">
        <f>ROUND(I310*H310,2)</f>
        <v>0</v>
      </c>
      <c r="BL310" s="18" t="s">
        <v>265</v>
      </c>
      <c r="BM310" s="217" t="s">
        <v>714</v>
      </c>
    </row>
    <row r="311" s="2" customFormat="1" ht="16.5" customHeight="1">
      <c r="A311" s="39"/>
      <c r="B311" s="40"/>
      <c r="C311" s="206" t="s">
        <v>522</v>
      </c>
      <c r="D311" s="206" t="s">
        <v>157</v>
      </c>
      <c r="E311" s="207" t="s">
        <v>573</v>
      </c>
      <c r="F311" s="208" t="s">
        <v>715</v>
      </c>
      <c r="G311" s="209" t="s">
        <v>337</v>
      </c>
      <c r="H311" s="210">
        <v>2</v>
      </c>
      <c r="I311" s="211"/>
      <c r="J311" s="212">
        <f>ROUND(I311*H311,2)</f>
        <v>0</v>
      </c>
      <c r="K311" s="208" t="s">
        <v>19</v>
      </c>
      <c r="L311" s="45"/>
      <c r="M311" s="213" t="s">
        <v>19</v>
      </c>
      <c r="N311" s="214" t="s">
        <v>42</v>
      </c>
      <c r="O311" s="85"/>
      <c r="P311" s="215">
        <f>O311*H311</f>
        <v>0</v>
      </c>
      <c r="Q311" s="215">
        <v>0</v>
      </c>
      <c r="R311" s="215">
        <f>Q311*H311</f>
        <v>0</v>
      </c>
      <c r="S311" s="215">
        <v>0</v>
      </c>
      <c r="T311" s="216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17" t="s">
        <v>265</v>
      </c>
      <c r="AT311" s="217" t="s">
        <v>157</v>
      </c>
      <c r="AU311" s="217" t="s">
        <v>79</v>
      </c>
      <c r="AY311" s="18" t="s">
        <v>152</v>
      </c>
      <c r="BE311" s="218">
        <f>IF(N311="základní",J311,0)</f>
        <v>0</v>
      </c>
      <c r="BF311" s="218">
        <f>IF(N311="snížená",J311,0)</f>
        <v>0</v>
      </c>
      <c r="BG311" s="218">
        <f>IF(N311="zákl. přenesená",J311,0)</f>
        <v>0</v>
      </c>
      <c r="BH311" s="218">
        <f>IF(N311="sníž. přenesená",J311,0)</f>
        <v>0</v>
      </c>
      <c r="BI311" s="218">
        <f>IF(N311="nulová",J311,0)</f>
        <v>0</v>
      </c>
      <c r="BJ311" s="18" t="s">
        <v>79</v>
      </c>
      <c r="BK311" s="218">
        <f>ROUND(I311*H311,2)</f>
        <v>0</v>
      </c>
      <c r="BL311" s="18" t="s">
        <v>265</v>
      </c>
      <c r="BM311" s="217" t="s">
        <v>716</v>
      </c>
    </row>
    <row r="312" s="2" customFormat="1" ht="16.5" customHeight="1">
      <c r="A312" s="39"/>
      <c r="B312" s="40"/>
      <c r="C312" s="206" t="s">
        <v>527</v>
      </c>
      <c r="D312" s="206" t="s">
        <v>157</v>
      </c>
      <c r="E312" s="207" t="s">
        <v>577</v>
      </c>
      <c r="F312" s="208" t="s">
        <v>717</v>
      </c>
      <c r="G312" s="209" t="s">
        <v>337</v>
      </c>
      <c r="H312" s="210">
        <v>3</v>
      </c>
      <c r="I312" s="211"/>
      <c r="J312" s="212">
        <f>ROUND(I312*H312,2)</f>
        <v>0</v>
      </c>
      <c r="K312" s="208" t="s">
        <v>19</v>
      </c>
      <c r="L312" s="45"/>
      <c r="M312" s="213" t="s">
        <v>19</v>
      </c>
      <c r="N312" s="214" t="s">
        <v>42</v>
      </c>
      <c r="O312" s="85"/>
      <c r="P312" s="215">
        <f>O312*H312</f>
        <v>0</v>
      </c>
      <c r="Q312" s="215">
        <v>0</v>
      </c>
      <c r="R312" s="215">
        <f>Q312*H312</f>
        <v>0</v>
      </c>
      <c r="S312" s="215">
        <v>0</v>
      </c>
      <c r="T312" s="216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17" t="s">
        <v>265</v>
      </c>
      <c r="AT312" s="217" t="s">
        <v>157</v>
      </c>
      <c r="AU312" s="217" t="s">
        <v>79</v>
      </c>
      <c r="AY312" s="18" t="s">
        <v>152</v>
      </c>
      <c r="BE312" s="218">
        <f>IF(N312="základní",J312,0)</f>
        <v>0</v>
      </c>
      <c r="BF312" s="218">
        <f>IF(N312="snížená",J312,0)</f>
        <v>0</v>
      </c>
      <c r="BG312" s="218">
        <f>IF(N312="zákl. přenesená",J312,0)</f>
        <v>0</v>
      </c>
      <c r="BH312" s="218">
        <f>IF(N312="sníž. přenesená",J312,0)</f>
        <v>0</v>
      </c>
      <c r="BI312" s="218">
        <f>IF(N312="nulová",J312,0)</f>
        <v>0</v>
      </c>
      <c r="BJ312" s="18" t="s">
        <v>79</v>
      </c>
      <c r="BK312" s="218">
        <f>ROUND(I312*H312,2)</f>
        <v>0</v>
      </c>
      <c r="BL312" s="18" t="s">
        <v>265</v>
      </c>
      <c r="BM312" s="217" t="s">
        <v>718</v>
      </c>
    </row>
    <row r="313" s="2" customFormat="1" ht="16.5" customHeight="1">
      <c r="A313" s="39"/>
      <c r="B313" s="40"/>
      <c r="C313" s="206" t="s">
        <v>169</v>
      </c>
      <c r="D313" s="206" t="s">
        <v>157</v>
      </c>
      <c r="E313" s="207" t="s">
        <v>581</v>
      </c>
      <c r="F313" s="208" t="s">
        <v>586</v>
      </c>
      <c r="G313" s="209" t="s">
        <v>348</v>
      </c>
      <c r="H313" s="210">
        <v>1</v>
      </c>
      <c r="I313" s="211"/>
      <c r="J313" s="212">
        <f>ROUND(I313*H313,2)</f>
        <v>0</v>
      </c>
      <c r="K313" s="208" t="s">
        <v>19</v>
      </c>
      <c r="L313" s="45"/>
      <c r="M313" s="213" t="s">
        <v>19</v>
      </c>
      <c r="N313" s="214" t="s">
        <v>42</v>
      </c>
      <c r="O313" s="85"/>
      <c r="P313" s="215">
        <f>O313*H313</f>
        <v>0</v>
      </c>
      <c r="Q313" s="215">
        <v>0</v>
      </c>
      <c r="R313" s="215">
        <f>Q313*H313</f>
        <v>0</v>
      </c>
      <c r="S313" s="215">
        <v>0</v>
      </c>
      <c r="T313" s="216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17" t="s">
        <v>265</v>
      </c>
      <c r="AT313" s="217" t="s">
        <v>157</v>
      </c>
      <c r="AU313" s="217" t="s">
        <v>79</v>
      </c>
      <c r="AY313" s="18" t="s">
        <v>152</v>
      </c>
      <c r="BE313" s="218">
        <f>IF(N313="základní",J313,0)</f>
        <v>0</v>
      </c>
      <c r="BF313" s="218">
        <f>IF(N313="snížená",J313,0)</f>
        <v>0</v>
      </c>
      <c r="BG313" s="218">
        <f>IF(N313="zákl. přenesená",J313,0)</f>
        <v>0</v>
      </c>
      <c r="BH313" s="218">
        <f>IF(N313="sníž. přenesená",J313,0)</f>
        <v>0</v>
      </c>
      <c r="BI313" s="218">
        <f>IF(N313="nulová",J313,0)</f>
        <v>0</v>
      </c>
      <c r="BJ313" s="18" t="s">
        <v>79</v>
      </c>
      <c r="BK313" s="218">
        <f>ROUND(I313*H313,2)</f>
        <v>0</v>
      </c>
      <c r="BL313" s="18" t="s">
        <v>265</v>
      </c>
      <c r="BM313" s="217" t="s">
        <v>719</v>
      </c>
    </row>
    <row r="314" s="2" customFormat="1" ht="16.5" customHeight="1">
      <c r="A314" s="39"/>
      <c r="B314" s="40"/>
      <c r="C314" s="206" t="s">
        <v>535</v>
      </c>
      <c r="D314" s="206" t="s">
        <v>157</v>
      </c>
      <c r="E314" s="207" t="s">
        <v>585</v>
      </c>
      <c r="F314" s="208" t="s">
        <v>594</v>
      </c>
      <c r="G314" s="209" t="s">
        <v>348</v>
      </c>
      <c r="H314" s="210">
        <v>2</v>
      </c>
      <c r="I314" s="211"/>
      <c r="J314" s="212">
        <f>ROUND(I314*H314,2)</f>
        <v>0</v>
      </c>
      <c r="K314" s="208" t="s">
        <v>19</v>
      </c>
      <c r="L314" s="45"/>
      <c r="M314" s="213" t="s">
        <v>19</v>
      </c>
      <c r="N314" s="214" t="s">
        <v>42</v>
      </c>
      <c r="O314" s="85"/>
      <c r="P314" s="215">
        <f>O314*H314</f>
        <v>0</v>
      </c>
      <c r="Q314" s="215">
        <v>0</v>
      </c>
      <c r="R314" s="215">
        <f>Q314*H314</f>
        <v>0</v>
      </c>
      <c r="S314" s="215">
        <v>0</v>
      </c>
      <c r="T314" s="216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17" t="s">
        <v>265</v>
      </c>
      <c r="AT314" s="217" t="s">
        <v>157</v>
      </c>
      <c r="AU314" s="217" t="s">
        <v>79</v>
      </c>
      <c r="AY314" s="18" t="s">
        <v>152</v>
      </c>
      <c r="BE314" s="218">
        <f>IF(N314="základní",J314,0)</f>
        <v>0</v>
      </c>
      <c r="BF314" s="218">
        <f>IF(N314="snížená",J314,0)</f>
        <v>0</v>
      </c>
      <c r="BG314" s="218">
        <f>IF(N314="zákl. přenesená",J314,0)</f>
        <v>0</v>
      </c>
      <c r="BH314" s="218">
        <f>IF(N314="sníž. přenesená",J314,0)</f>
        <v>0</v>
      </c>
      <c r="BI314" s="218">
        <f>IF(N314="nulová",J314,0)</f>
        <v>0</v>
      </c>
      <c r="BJ314" s="18" t="s">
        <v>79</v>
      </c>
      <c r="BK314" s="218">
        <f>ROUND(I314*H314,2)</f>
        <v>0</v>
      </c>
      <c r="BL314" s="18" t="s">
        <v>265</v>
      </c>
      <c r="BM314" s="217" t="s">
        <v>720</v>
      </c>
    </row>
    <row r="315" s="2" customFormat="1" ht="16.5" customHeight="1">
      <c r="A315" s="39"/>
      <c r="B315" s="40"/>
      <c r="C315" s="206" t="s">
        <v>194</v>
      </c>
      <c r="D315" s="206" t="s">
        <v>157</v>
      </c>
      <c r="E315" s="207" t="s">
        <v>589</v>
      </c>
      <c r="F315" s="208" t="s">
        <v>721</v>
      </c>
      <c r="G315" s="209" t="s">
        <v>348</v>
      </c>
      <c r="H315" s="210">
        <v>2</v>
      </c>
      <c r="I315" s="211"/>
      <c r="J315" s="212">
        <f>ROUND(I315*H315,2)</f>
        <v>0</v>
      </c>
      <c r="K315" s="208" t="s">
        <v>19</v>
      </c>
      <c r="L315" s="45"/>
      <c r="M315" s="267" t="s">
        <v>19</v>
      </c>
      <c r="N315" s="268" t="s">
        <v>42</v>
      </c>
      <c r="O315" s="269"/>
      <c r="P315" s="270">
        <f>O315*H315</f>
        <v>0</v>
      </c>
      <c r="Q315" s="270">
        <v>0</v>
      </c>
      <c r="R315" s="270">
        <f>Q315*H315</f>
        <v>0</v>
      </c>
      <c r="S315" s="270">
        <v>0</v>
      </c>
      <c r="T315" s="271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17" t="s">
        <v>265</v>
      </c>
      <c r="AT315" s="217" t="s">
        <v>157</v>
      </c>
      <c r="AU315" s="217" t="s">
        <v>79</v>
      </c>
      <c r="AY315" s="18" t="s">
        <v>152</v>
      </c>
      <c r="BE315" s="218">
        <f>IF(N315="základní",J315,0)</f>
        <v>0</v>
      </c>
      <c r="BF315" s="218">
        <f>IF(N315="snížená",J315,0)</f>
        <v>0</v>
      </c>
      <c r="BG315" s="218">
        <f>IF(N315="zákl. přenesená",J315,0)</f>
        <v>0</v>
      </c>
      <c r="BH315" s="218">
        <f>IF(N315="sníž. přenesená",J315,0)</f>
        <v>0</v>
      </c>
      <c r="BI315" s="218">
        <f>IF(N315="nulová",J315,0)</f>
        <v>0</v>
      </c>
      <c r="BJ315" s="18" t="s">
        <v>79</v>
      </c>
      <c r="BK315" s="218">
        <f>ROUND(I315*H315,2)</f>
        <v>0</v>
      </c>
      <c r="BL315" s="18" t="s">
        <v>265</v>
      </c>
      <c r="BM315" s="217" t="s">
        <v>722</v>
      </c>
    </row>
    <row r="316" s="2" customFormat="1" ht="6.96" customHeight="1">
      <c r="A316" s="39"/>
      <c r="B316" s="60"/>
      <c r="C316" s="61"/>
      <c r="D316" s="61"/>
      <c r="E316" s="61"/>
      <c r="F316" s="61"/>
      <c r="G316" s="61"/>
      <c r="H316" s="61"/>
      <c r="I316" s="61"/>
      <c r="J316" s="61"/>
      <c r="K316" s="61"/>
      <c r="L316" s="45"/>
      <c r="M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</row>
  </sheetData>
  <sheetProtection sheet="1" autoFilter="0" formatColumns="0" formatRows="0" objects="1" scenarios="1" spinCount="100000" saltValue="V3fj5z/WuQEE9W5KndDFBViPegrQNR5oRV9CfQeqbEgt/zk9BD0wZAONvif0WoPYggsXJriAcDdJ4OBGGYiNpA==" hashValue="L4yto0V7zCxr09x4nct9PekAMeK1O33iSYrXzMa5S3ziwf8WFgKhGcq+whh9rCPs6TkoXRoOCRGB86fZmqV5pA==" algorithmName="SHA-512" password="CC35"/>
  <autoFilter ref="C98:K315"/>
  <mergeCells count="9">
    <mergeCell ref="E7:H7"/>
    <mergeCell ref="E9:H9"/>
    <mergeCell ref="E18:H18"/>
    <mergeCell ref="E27:H27"/>
    <mergeCell ref="E48:H48"/>
    <mergeCell ref="E50:H50"/>
    <mergeCell ref="E89:H89"/>
    <mergeCell ref="E91:H91"/>
    <mergeCell ref="L2:V2"/>
  </mergeCells>
  <hyperlinks>
    <hyperlink ref="F104" r:id="rId1" display="https://podminky.urs.cz/item/CS_URS_2022_01/611325412"/>
    <hyperlink ref="F108" r:id="rId2" display="https://podminky.urs.cz/item/CS_URS_2022_01/612325412"/>
    <hyperlink ref="F125" r:id="rId3" display="https://podminky.urs.cz/item/CS_URS_2022_01/631311115"/>
    <hyperlink ref="F129" r:id="rId4" display="https://podminky.urs.cz/item/CS_URS_2022_01/631362021"/>
    <hyperlink ref="F138" r:id="rId5" display="https://podminky.urs.cz/item/CS_URS_2022_01/949101112"/>
    <hyperlink ref="F143" r:id="rId6" display="https://podminky.urs.cz/item/CS_URS_2022_01/952901114"/>
    <hyperlink ref="F148" r:id="rId7" display="https://podminky.urs.cz/item/CS_URS_2022_01/965042141"/>
    <hyperlink ref="F153" r:id="rId8" display="https://podminky.urs.cz/item/CS_URS_2022_01/997013214"/>
    <hyperlink ref="F155" r:id="rId9" display="https://podminky.urs.cz/item/CS_URS_2022_01/997013501"/>
    <hyperlink ref="F157" r:id="rId10" display="https://podminky.urs.cz/item/CS_URS_2022_01/997013509"/>
    <hyperlink ref="F160" r:id="rId11" display="https://podminky.urs.cz/item/CS_URS_2022_01/997013601"/>
    <hyperlink ref="F163" r:id="rId12" display="https://podminky.urs.cz/item/CS_URS_2022_01/998018003"/>
    <hyperlink ref="F167" r:id="rId13" display="https://podminky.urs.cz/item/CS_URS_2022_01/713121111"/>
    <hyperlink ref="F173" r:id="rId14" display="https://podminky.urs.cz/item/CS_URS_2022_01/713191132"/>
    <hyperlink ref="F179" r:id="rId15" display="https://podminky.urs.cz/item/CS_URS_2022_01/998713102"/>
    <hyperlink ref="F211" r:id="rId16" display="https://podminky.urs.cz/item/CS_URS_2022_01/998766103"/>
    <hyperlink ref="F214" r:id="rId17" display="https://podminky.urs.cz/item/CS_URS_2022_01/776121112"/>
    <hyperlink ref="F218" r:id="rId18" display="https://podminky.urs.cz/item/CS_URS_2022_01/776141112"/>
    <hyperlink ref="F222" r:id="rId19" display="https://podminky.urs.cz/item/CS_URS_2022_01/776251111"/>
    <hyperlink ref="F228" r:id="rId20" display="https://podminky.urs.cz/item/CS_URS_2022_01/776421111"/>
    <hyperlink ref="F241" r:id="rId21" display="https://podminky.urs.cz/item/CS_URS_2022_01/998776103"/>
    <hyperlink ref="F244" r:id="rId22" display="https://podminky.urs.cz/item/CS_URS_2022_01/783101201"/>
    <hyperlink ref="F252" r:id="rId23" display="https://podminky.urs.cz/item/CS_URS_2022_01/783124101"/>
    <hyperlink ref="F254" r:id="rId24" display="https://podminky.urs.cz/item/CS_URS_2022_01/783128201"/>
    <hyperlink ref="F258" r:id="rId25" display="https://podminky.urs.cz/item/CS_URS_2022_01/783806811"/>
    <hyperlink ref="F262" r:id="rId26" display="https://podminky.urs.cz/item/CS_URS_2022_01/783913161"/>
    <hyperlink ref="F267" r:id="rId27" display="https://podminky.urs.cz/item/CS_URS_2022_01/784111023"/>
    <hyperlink ref="F275" r:id="rId28" display="https://podminky.urs.cz/item/CS_URS_2022_01/784161503"/>
    <hyperlink ref="F279" r:id="rId29" display="https://podminky.urs.cz/item/CS_URS_2022_01/784171101"/>
    <hyperlink ref="F285" r:id="rId30" display="https://podminky.urs.cz/item/CS_URS_2022_01/784171123"/>
    <hyperlink ref="F293" r:id="rId31" display="https://podminky.urs.cz/item/CS_URS_2022_01/784181103"/>
    <hyperlink ref="F297" r:id="rId32" display="https://podminky.urs.cz/item/CS_URS_2022_01/78421110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87</v>
      </c>
      <c r="AZ2" s="129" t="s">
        <v>696</v>
      </c>
      <c r="BA2" s="129" t="s">
        <v>19</v>
      </c>
      <c r="BB2" s="129" t="s">
        <v>19</v>
      </c>
      <c r="BC2" s="129" t="s">
        <v>723</v>
      </c>
      <c r="BD2" s="129" t="s">
        <v>81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1"/>
      <c r="AT3" s="18" t="s">
        <v>81</v>
      </c>
      <c r="AZ3" s="129" t="s">
        <v>96</v>
      </c>
      <c r="BA3" s="129" t="s">
        <v>19</v>
      </c>
      <c r="BB3" s="129" t="s">
        <v>19</v>
      </c>
      <c r="BC3" s="129" t="s">
        <v>724</v>
      </c>
      <c r="BD3" s="129" t="s">
        <v>81</v>
      </c>
    </row>
    <row r="4" s="1" customFormat="1" ht="24.96" customHeight="1">
      <c r="B4" s="21"/>
      <c r="D4" s="132" t="s">
        <v>98</v>
      </c>
      <c r="L4" s="21"/>
      <c r="M4" s="133" t="s">
        <v>10</v>
      </c>
      <c r="AT4" s="18" t="s">
        <v>4</v>
      </c>
      <c r="AZ4" s="129" t="s">
        <v>101</v>
      </c>
      <c r="BA4" s="129" t="s">
        <v>19</v>
      </c>
      <c r="BB4" s="129" t="s">
        <v>19</v>
      </c>
      <c r="BC4" s="129" t="s">
        <v>725</v>
      </c>
      <c r="BD4" s="129" t="s">
        <v>81</v>
      </c>
    </row>
    <row r="5" s="1" customFormat="1" ht="6.96" customHeight="1">
      <c r="B5" s="21"/>
      <c r="L5" s="21"/>
      <c r="AZ5" s="129" t="s">
        <v>103</v>
      </c>
      <c r="BA5" s="129" t="s">
        <v>19</v>
      </c>
      <c r="BB5" s="129" t="s">
        <v>19</v>
      </c>
      <c r="BC5" s="129" t="s">
        <v>726</v>
      </c>
      <c r="BD5" s="129" t="s">
        <v>81</v>
      </c>
    </row>
    <row r="6" s="1" customFormat="1" ht="12" customHeight="1">
      <c r="B6" s="21"/>
      <c r="D6" s="134" t="s">
        <v>16</v>
      </c>
      <c r="L6" s="21"/>
      <c r="AZ6" s="129" t="s">
        <v>105</v>
      </c>
      <c r="BA6" s="129" t="s">
        <v>19</v>
      </c>
      <c r="BB6" s="129" t="s">
        <v>19</v>
      </c>
      <c r="BC6" s="129" t="s">
        <v>727</v>
      </c>
      <c r="BD6" s="129" t="s">
        <v>81</v>
      </c>
    </row>
    <row r="7" s="1" customFormat="1" ht="16.5" customHeight="1">
      <c r="B7" s="21"/>
      <c r="E7" s="135" t="str">
        <f>'Rekapitulace stavby'!K6</f>
        <v>Rekonstrukce interiéru společných prostor historické budovy</v>
      </c>
      <c r="F7" s="134"/>
      <c r="G7" s="134"/>
      <c r="H7" s="134"/>
      <c r="L7" s="21"/>
      <c r="AZ7" s="129" t="s">
        <v>108</v>
      </c>
      <c r="BA7" s="129" t="s">
        <v>19</v>
      </c>
      <c r="BB7" s="129" t="s">
        <v>19</v>
      </c>
      <c r="BC7" s="129" t="s">
        <v>728</v>
      </c>
      <c r="BD7" s="129" t="s">
        <v>81</v>
      </c>
    </row>
    <row r="8" s="2" customFormat="1" ht="12" customHeight="1">
      <c r="A8" s="39"/>
      <c r="B8" s="45"/>
      <c r="C8" s="39"/>
      <c r="D8" s="134" t="s">
        <v>107</v>
      </c>
      <c r="E8" s="39"/>
      <c r="F8" s="39"/>
      <c r="G8" s="39"/>
      <c r="H8" s="39"/>
      <c r="I8" s="39"/>
      <c r="J8" s="39"/>
      <c r="K8" s="39"/>
      <c r="L8" s="136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7" t="s">
        <v>729</v>
      </c>
      <c r="F9" s="39"/>
      <c r="G9" s="39"/>
      <c r="H9" s="39"/>
      <c r="I9" s="39"/>
      <c r="J9" s="39"/>
      <c r="K9" s="39"/>
      <c r="L9" s="13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4" t="s">
        <v>18</v>
      </c>
      <c r="E11" s="39"/>
      <c r="F11" s="138" t="s">
        <v>19</v>
      </c>
      <c r="G11" s="39"/>
      <c r="H11" s="39"/>
      <c r="I11" s="134" t="s">
        <v>20</v>
      </c>
      <c r="J11" s="138" t="s">
        <v>19</v>
      </c>
      <c r="K11" s="39"/>
      <c r="L11" s="13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4" t="s">
        <v>21</v>
      </c>
      <c r="E12" s="39"/>
      <c r="F12" s="138" t="s">
        <v>22</v>
      </c>
      <c r="G12" s="39"/>
      <c r="H12" s="39"/>
      <c r="I12" s="134" t="s">
        <v>23</v>
      </c>
      <c r="J12" s="139" t="str">
        <f>'Rekapitulace stavby'!AN8</f>
        <v>30. 12. 2024</v>
      </c>
      <c r="K12" s="39"/>
      <c r="L12" s="13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4" t="s">
        <v>25</v>
      </c>
      <c r="E14" s="39"/>
      <c r="F14" s="39"/>
      <c r="G14" s="39"/>
      <c r="H14" s="39"/>
      <c r="I14" s="134" t="s">
        <v>26</v>
      </c>
      <c r="J14" s="138" t="s">
        <v>19</v>
      </c>
      <c r="K14" s="39"/>
      <c r="L14" s="13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8" t="s">
        <v>27</v>
      </c>
      <c r="F15" s="39"/>
      <c r="G15" s="39"/>
      <c r="H15" s="39"/>
      <c r="I15" s="134" t="s">
        <v>28</v>
      </c>
      <c r="J15" s="138" t="s">
        <v>19</v>
      </c>
      <c r="K15" s="39"/>
      <c r="L15" s="13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4" t="s">
        <v>29</v>
      </c>
      <c r="E17" s="39"/>
      <c r="F17" s="39"/>
      <c r="G17" s="39"/>
      <c r="H17" s="39"/>
      <c r="I17" s="134" t="s">
        <v>26</v>
      </c>
      <c r="J17" s="34" t="str">
        <f>'Rekapitulace stavby'!AN13</f>
        <v>Vyplň údaj</v>
      </c>
      <c r="K17" s="39"/>
      <c r="L17" s="13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8"/>
      <c r="G18" s="138"/>
      <c r="H18" s="138"/>
      <c r="I18" s="134" t="s">
        <v>28</v>
      </c>
      <c r="J18" s="34" t="str">
        <f>'Rekapitulace stavby'!AN14</f>
        <v>Vyplň údaj</v>
      </c>
      <c r="K18" s="39"/>
      <c r="L18" s="13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4" t="s">
        <v>31</v>
      </c>
      <c r="E20" s="39"/>
      <c r="F20" s="39"/>
      <c r="G20" s="39"/>
      <c r="H20" s="39"/>
      <c r="I20" s="134" t="s">
        <v>26</v>
      </c>
      <c r="J20" s="138" t="s">
        <v>19</v>
      </c>
      <c r="K20" s="39"/>
      <c r="L20" s="13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8" t="s">
        <v>32</v>
      </c>
      <c r="F21" s="39"/>
      <c r="G21" s="39"/>
      <c r="H21" s="39"/>
      <c r="I21" s="134" t="s">
        <v>28</v>
      </c>
      <c r="J21" s="138" t="s">
        <v>19</v>
      </c>
      <c r="K21" s="39"/>
      <c r="L21" s="13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4" t="s">
        <v>34</v>
      </c>
      <c r="E23" s="39"/>
      <c r="F23" s="39"/>
      <c r="G23" s="39"/>
      <c r="H23" s="39"/>
      <c r="I23" s="134" t="s">
        <v>26</v>
      </c>
      <c r="J23" s="138" t="s">
        <v>19</v>
      </c>
      <c r="K23" s="39"/>
      <c r="L23" s="13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8" t="s">
        <v>32</v>
      </c>
      <c r="F24" s="39"/>
      <c r="G24" s="39"/>
      <c r="H24" s="39"/>
      <c r="I24" s="134" t="s">
        <v>28</v>
      </c>
      <c r="J24" s="138" t="s">
        <v>19</v>
      </c>
      <c r="K24" s="39"/>
      <c r="L24" s="13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4" t="s">
        <v>35</v>
      </c>
      <c r="E26" s="39"/>
      <c r="F26" s="39"/>
      <c r="G26" s="39"/>
      <c r="H26" s="39"/>
      <c r="I26" s="39"/>
      <c r="J26" s="39"/>
      <c r="K26" s="39"/>
      <c r="L26" s="13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4"/>
      <c r="E29" s="144"/>
      <c r="F29" s="144"/>
      <c r="G29" s="144"/>
      <c r="H29" s="144"/>
      <c r="I29" s="144"/>
      <c r="J29" s="144"/>
      <c r="K29" s="144"/>
      <c r="L29" s="136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5" t="s">
        <v>37</v>
      </c>
      <c r="E30" s="39"/>
      <c r="F30" s="39"/>
      <c r="G30" s="39"/>
      <c r="H30" s="39"/>
      <c r="I30" s="39"/>
      <c r="J30" s="146">
        <f>ROUND(J99, 2)</f>
        <v>0</v>
      </c>
      <c r="K30" s="39"/>
      <c r="L30" s="13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4"/>
      <c r="E31" s="144"/>
      <c r="F31" s="144"/>
      <c r="G31" s="144"/>
      <c r="H31" s="144"/>
      <c r="I31" s="144"/>
      <c r="J31" s="144"/>
      <c r="K31" s="144"/>
      <c r="L31" s="13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7" t="s">
        <v>39</v>
      </c>
      <c r="G32" s="39"/>
      <c r="H32" s="39"/>
      <c r="I32" s="147" t="s">
        <v>38</v>
      </c>
      <c r="J32" s="147" t="s">
        <v>40</v>
      </c>
      <c r="K32" s="39"/>
      <c r="L32" s="13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8" t="s">
        <v>41</v>
      </c>
      <c r="E33" s="134" t="s">
        <v>42</v>
      </c>
      <c r="F33" s="149">
        <f>ROUND((SUM(BE99:BE312)),  2)</f>
        <v>0</v>
      </c>
      <c r="G33" s="39"/>
      <c r="H33" s="39"/>
      <c r="I33" s="150">
        <v>0.20999999999999999</v>
      </c>
      <c r="J33" s="149">
        <f>ROUND(((SUM(BE99:BE312))*I33),  2)</f>
        <v>0</v>
      </c>
      <c r="K33" s="39"/>
      <c r="L33" s="13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4" t="s">
        <v>43</v>
      </c>
      <c r="F34" s="149">
        <f>ROUND((SUM(BF99:BF312)),  2)</f>
        <v>0</v>
      </c>
      <c r="G34" s="39"/>
      <c r="H34" s="39"/>
      <c r="I34" s="150">
        <v>0.14999999999999999</v>
      </c>
      <c r="J34" s="149">
        <f>ROUND(((SUM(BF99:BF312))*I34),  2)</f>
        <v>0</v>
      </c>
      <c r="K34" s="39"/>
      <c r="L34" s="13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4" t="s">
        <v>44</v>
      </c>
      <c r="F35" s="149">
        <f>ROUND((SUM(BG99:BG312)),  2)</f>
        <v>0</v>
      </c>
      <c r="G35" s="39"/>
      <c r="H35" s="39"/>
      <c r="I35" s="150">
        <v>0.20999999999999999</v>
      </c>
      <c r="J35" s="149">
        <f>0</f>
        <v>0</v>
      </c>
      <c r="K35" s="39"/>
      <c r="L35" s="13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4" t="s">
        <v>45</v>
      </c>
      <c r="F36" s="149">
        <f>ROUND((SUM(BH99:BH312)),  2)</f>
        <v>0</v>
      </c>
      <c r="G36" s="39"/>
      <c r="H36" s="39"/>
      <c r="I36" s="150">
        <v>0.14999999999999999</v>
      </c>
      <c r="J36" s="149">
        <f>0</f>
        <v>0</v>
      </c>
      <c r="K36" s="39"/>
      <c r="L36" s="13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4" t="s">
        <v>46</v>
      </c>
      <c r="F37" s="149">
        <f>ROUND((SUM(BI99:BI312)),  2)</f>
        <v>0</v>
      </c>
      <c r="G37" s="39"/>
      <c r="H37" s="39"/>
      <c r="I37" s="150">
        <v>0</v>
      </c>
      <c r="J37" s="149">
        <f>0</f>
        <v>0</v>
      </c>
      <c r="K37" s="39"/>
      <c r="L37" s="13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1"/>
      <c r="D39" s="152" t="s">
        <v>47</v>
      </c>
      <c r="E39" s="153"/>
      <c r="F39" s="153"/>
      <c r="G39" s="154" t="s">
        <v>48</v>
      </c>
      <c r="H39" s="155" t="s">
        <v>49</v>
      </c>
      <c r="I39" s="153"/>
      <c r="J39" s="156">
        <f>SUM(J30:J37)</f>
        <v>0</v>
      </c>
      <c r="K39" s="157"/>
      <c r="L39" s="13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111</v>
      </c>
      <c r="D45" s="41"/>
      <c r="E45" s="41"/>
      <c r="F45" s="41"/>
      <c r="G45" s="41"/>
      <c r="H45" s="41"/>
      <c r="I45" s="41"/>
      <c r="J45" s="41"/>
      <c r="K45" s="41"/>
      <c r="L45" s="136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2" t="str">
        <f>E7</f>
        <v>Rekonstrukce interiéru společných prostor historické budovy</v>
      </c>
      <c r="F48" s="33"/>
      <c r="G48" s="33"/>
      <c r="H48" s="33"/>
      <c r="I48" s="41"/>
      <c r="J48" s="41"/>
      <c r="K48" s="41"/>
      <c r="L48" s="13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107</v>
      </c>
      <c r="D49" s="41"/>
      <c r="E49" s="41"/>
      <c r="F49" s="41"/>
      <c r="G49" s="41"/>
      <c r="H49" s="41"/>
      <c r="I49" s="41"/>
      <c r="J49" s="41"/>
      <c r="K49" s="41"/>
      <c r="L49" s="13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242108 - SO 08 3NP levá část</v>
      </c>
      <c r="F50" s="41"/>
      <c r="G50" s="41"/>
      <c r="H50" s="41"/>
      <c r="I50" s="41"/>
      <c r="J50" s="41"/>
      <c r="K50" s="41"/>
      <c r="L50" s="13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6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Žamberk</v>
      </c>
      <c r="G52" s="41"/>
      <c r="H52" s="41"/>
      <c r="I52" s="33" t="s">
        <v>23</v>
      </c>
      <c r="J52" s="73" t="str">
        <f>IF(J12="","",J12)</f>
        <v>30. 12. 2024</v>
      </c>
      <c r="K52" s="41"/>
      <c r="L52" s="13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Gymnázium Žamberk</v>
      </c>
      <c r="G54" s="41"/>
      <c r="H54" s="41"/>
      <c r="I54" s="33" t="s">
        <v>31</v>
      </c>
      <c r="J54" s="37" t="str">
        <f>E21</f>
        <v>Stapring, s.r.o.</v>
      </c>
      <c r="K54" s="41"/>
      <c r="L54" s="13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29</v>
      </c>
      <c r="D55" s="41"/>
      <c r="E55" s="41"/>
      <c r="F55" s="28" t="str">
        <f>IF(E18="","",E18)</f>
        <v>Vyplň údaj</v>
      </c>
      <c r="G55" s="41"/>
      <c r="H55" s="41"/>
      <c r="I55" s="33" t="s">
        <v>34</v>
      </c>
      <c r="J55" s="37" t="str">
        <f>E24</f>
        <v>Stapring, s.r.o.</v>
      </c>
      <c r="K55" s="41"/>
      <c r="L55" s="13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3" t="s">
        <v>112</v>
      </c>
      <c r="D57" s="164"/>
      <c r="E57" s="164"/>
      <c r="F57" s="164"/>
      <c r="G57" s="164"/>
      <c r="H57" s="164"/>
      <c r="I57" s="164"/>
      <c r="J57" s="165" t="s">
        <v>113</v>
      </c>
      <c r="K57" s="164"/>
      <c r="L57" s="13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6" t="s">
        <v>69</v>
      </c>
      <c r="D59" s="41"/>
      <c r="E59" s="41"/>
      <c r="F59" s="41"/>
      <c r="G59" s="41"/>
      <c r="H59" s="41"/>
      <c r="I59" s="41"/>
      <c r="J59" s="103">
        <f>J99</f>
        <v>0</v>
      </c>
      <c r="K59" s="41"/>
      <c r="L59" s="13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114</v>
      </c>
    </row>
    <row r="60" s="9" customFormat="1" ht="24.96" customHeight="1">
      <c r="A60" s="9"/>
      <c r="B60" s="167"/>
      <c r="C60" s="168"/>
      <c r="D60" s="169" t="s">
        <v>115</v>
      </c>
      <c r="E60" s="170"/>
      <c r="F60" s="170"/>
      <c r="G60" s="170"/>
      <c r="H60" s="170"/>
      <c r="I60" s="170"/>
      <c r="J60" s="171">
        <f>J100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118</v>
      </c>
      <c r="E61" s="176"/>
      <c r="F61" s="176"/>
      <c r="G61" s="176"/>
      <c r="H61" s="176"/>
      <c r="I61" s="176"/>
      <c r="J61" s="177">
        <f>J101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4.88" customHeight="1">
      <c r="A62" s="10"/>
      <c r="B62" s="173"/>
      <c r="C62" s="174"/>
      <c r="D62" s="175" t="s">
        <v>119</v>
      </c>
      <c r="E62" s="176"/>
      <c r="F62" s="176"/>
      <c r="G62" s="176"/>
      <c r="H62" s="176"/>
      <c r="I62" s="176"/>
      <c r="J62" s="177">
        <f>J102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4.88" customHeight="1">
      <c r="A63" s="10"/>
      <c r="B63" s="173"/>
      <c r="C63" s="174"/>
      <c r="D63" s="175" t="s">
        <v>120</v>
      </c>
      <c r="E63" s="176"/>
      <c r="F63" s="176"/>
      <c r="G63" s="176"/>
      <c r="H63" s="176"/>
      <c r="I63" s="176"/>
      <c r="J63" s="177">
        <f>J123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4.88" customHeight="1">
      <c r="A64" s="10"/>
      <c r="B64" s="173"/>
      <c r="C64" s="174"/>
      <c r="D64" s="175" t="s">
        <v>122</v>
      </c>
      <c r="E64" s="176"/>
      <c r="F64" s="176"/>
      <c r="G64" s="176"/>
      <c r="H64" s="176"/>
      <c r="I64" s="176"/>
      <c r="J64" s="177">
        <f>J135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121</v>
      </c>
      <c r="E65" s="176"/>
      <c r="F65" s="176"/>
      <c r="G65" s="176"/>
      <c r="H65" s="176"/>
      <c r="I65" s="176"/>
      <c r="J65" s="177">
        <f>J140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73"/>
      <c r="C66" s="174"/>
      <c r="D66" s="175" t="s">
        <v>123</v>
      </c>
      <c r="E66" s="176"/>
      <c r="F66" s="176"/>
      <c r="G66" s="176"/>
      <c r="H66" s="176"/>
      <c r="I66" s="176"/>
      <c r="J66" s="177">
        <f>J141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4.88" customHeight="1">
      <c r="A67" s="10"/>
      <c r="B67" s="173"/>
      <c r="C67" s="174"/>
      <c r="D67" s="175" t="s">
        <v>124</v>
      </c>
      <c r="E67" s="176"/>
      <c r="F67" s="176"/>
      <c r="G67" s="176"/>
      <c r="H67" s="176"/>
      <c r="I67" s="176"/>
      <c r="J67" s="177">
        <f>J146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3"/>
      <c r="C68" s="174"/>
      <c r="D68" s="175" t="s">
        <v>125</v>
      </c>
      <c r="E68" s="176"/>
      <c r="F68" s="176"/>
      <c r="G68" s="176"/>
      <c r="H68" s="176"/>
      <c r="I68" s="176"/>
      <c r="J68" s="177">
        <f>J151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3"/>
      <c r="C69" s="174"/>
      <c r="D69" s="175" t="s">
        <v>126</v>
      </c>
      <c r="E69" s="176"/>
      <c r="F69" s="176"/>
      <c r="G69" s="176"/>
      <c r="H69" s="176"/>
      <c r="I69" s="176"/>
      <c r="J69" s="177">
        <f>J163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67"/>
      <c r="C70" s="168"/>
      <c r="D70" s="169" t="s">
        <v>127</v>
      </c>
      <c r="E70" s="170"/>
      <c r="F70" s="170"/>
      <c r="G70" s="170"/>
      <c r="H70" s="170"/>
      <c r="I70" s="170"/>
      <c r="J70" s="171">
        <f>J166</f>
        <v>0</v>
      </c>
      <c r="K70" s="168"/>
      <c r="L70" s="172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0" customFormat="1" ht="19.92" customHeight="1">
      <c r="A71" s="10"/>
      <c r="B71" s="173"/>
      <c r="C71" s="174"/>
      <c r="D71" s="175" t="s">
        <v>128</v>
      </c>
      <c r="E71" s="176"/>
      <c r="F71" s="176"/>
      <c r="G71" s="176"/>
      <c r="H71" s="176"/>
      <c r="I71" s="176"/>
      <c r="J71" s="177">
        <f>J167</f>
        <v>0</v>
      </c>
      <c r="K71" s="174"/>
      <c r="L71" s="17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3"/>
      <c r="C72" s="174"/>
      <c r="D72" s="175" t="s">
        <v>129</v>
      </c>
      <c r="E72" s="176"/>
      <c r="F72" s="176"/>
      <c r="G72" s="176"/>
      <c r="H72" s="176"/>
      <c r="I72" s="176"/>
      <c r="J72" s="177">
        <f>J182</f>
        <v>0</v>
      </c>
      <c r="K72" s="174"/>
      <c r="L72" s="17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73"/>
      <c r="C73" s="174"/>
      <c r="D73" s="175" t="s">
        <v>130</v>
      </c>
      <c r="E73" s="176"/>
      <c r="F73" s="176"/>
      <c r="G73" s="176"/>
      <c r="H73" s="176"/>
      <c r="I73" s="176"/>
      <c r="J73" s="177">
        <f>J186</f>
        <v>0</v>
      </c>
      <c r="K73" s="174"/>
      <c r="L73" s="17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73"/>
      <c r="C74" s="174"/>
      <c r="D74" s="175" t="s">
        <v>131</v>
      </c>
      <c r="E74" s="176"/>
      <c r="F74" s="176"/>
      <c r="G74" s="176"/>
      <c r="H74" s="176"/>
      <c r="I74" s="176"/>
      <c r="J74" s="177">
        <f>J189</f>
        <v>0</v>
      </c>
      <c r="K74" s="174"/>
      <c r="L74" s="17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3"/>
      <c r="C75" s="174"/>
      <c r="D75" s="175" t="s">
        <v>132</v>
      </c>
      <c r="E75" s="176"/>
      <c r="F75" s="176"/>
      <c r="G75" s="176"/>
      <c r="H75" s="176"/>
      <c r="I75" s="176"/>
      <c r="J75" s="177">
        <f>J194</f>
        <v>0</v>
      </c>
      <c r="K75" s="174"/>
      <c r="L75" s="17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73"/>
      <c r="C76" s="174"/>
      <c r="D76" s="175" t="s">
        <v>133</v>
      </c>
      <c r="E76" s="176"/>
      <c r="F76" s="176"/>
      <c r="G76" s="176"/>
      <c r="H76" s="176"/>
      <c r="I76" s="176"/>
      <c r="J76" s="177">
        <f>J219</f>
        <v>0</v>
      </c>
      <c r="K76" s="174"/>
      <c r="L76" s="17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73"/>
      <c r="C77" s="174"/>
      <c r="D77" s="175" t="s">
        <v>134</v>
      </c>
      <c r="E77" s="176"/>
      <c r="F77" s="176"/>
      <c r="G77" s="176"/>
      <c r="H77" s="176"/>
      <c r="I77" s="176"/>
      <c r="J77" s="177">
        <f>J244</f>
        <v>0</v>
      </c>
      <c r="K77" s="174"/>
      <c r="L77" s="17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73"/>
      <c r="C78" s="174"/>
      <c r="D78" s="175" t="s">
        <v>135</v>
      </c>
      <c r="E78" s="176"/>
      <c r="F78" s="176"/>
      <c r="G78" s="176"/>
      <c r="H78" s="176"/>
      <c r="I78" s="176"/>
      <c r="J78" s="177">
        <f>J270</f>
        <v>0</v>
      </c>
      <c r="K78" s="174"/>
      <c r="L78" s="178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9" customFormat="1" ht="24.96" customHeight="1">
      <c r="A79" s="9"/>
      <c r="B79" s="167"/>
      <c r="C79" s="168"/>
      <c r="D79" s="169" t="s">
        <v>136</v>
      </c>
      <c r="E79" s="170"/>
      <c r="F79" s="170"/>
      <c r="G79" s="170"/>
      <c r="H79" s="170"/>
      <c r="I79" s="170"/>
      <c r="J79" s="171">
        <f>J298</f>
        <v>0</v>
      </c>
      <c r="K79" s="168"/>
      <c r="L79" s="172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</row>
    <row r="80" s="2" customFormat="1" ht="21.84" customHeight="1">
      <c r="A80" s="39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13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6.96" customHeight="1">
      <c r="A81" s="39"/>
      <c r="B81" s="60"/>
      <c r="C81" s="61"/>
      <c r="D81" s="61"/>
      <c r="E81" s="61"/>
      <c r="F81" s="61"/>
      <c r="G81" s="61"/>
      <c r="H81" s="61"/>
      <c r="I81" s="61"/>
      <c r="J81" s="61"/>
      <c r="K81" s="61"/>
      <c r="L81" s="13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5" s="2" customFormat="1" ht="6.96" customHeight="1">
      <c r="A85" s="39"/>
      <c r="B85" s="62"/>
      <c r="C85" s="63"/>
      <c r="D85" s="63"/>
      <c r="E85" s="63"/>
      <c r="F85" s="63"/>
      <c r="G85" s="63"/>
      <c r="H85" s="63"/>
      <c r="I85" s="63"/>
      <c r="J85" s="63"/>
      <c r="K85" s="63"/>
      <c r="L85" s="13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24.96" customHeight="1">
      <c r="A86" s="39"/>
      <c r="B86" s="40"/>
      <c r="C86" s="24" t="s">
        <v>137</v>
      </c>
      <c r="D86" s="41"/>
      <c r="E86" s="41"/>
      <c r="F86" s="41"/>
      <c r="G86" s="41"/>
      <c r="H86" s="41"/>
      <c r="I86" s="41"/>
      <c r="J86" s="41"/>
      <c r="K86" s="41"/>
      <c r="L86" s="13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3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16</v>
      </c>
      <c r="D88" s="41"/>
      <c r="E88" s="41"/>
      <c r="F88" s="41"/>
      <c r="G88" s="41"/>
      <c r="H88" s="41"/>
      <c r="I88" s="41"/>
      <c r="J88" s="41"/>
      <c r="K88" s="41"/>
      <c r="L88" s="13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162" t="str">
        <f>E7</f>
        <v>Rekonstrukce interiéru společných prostor historické budovy</v>
      </c>
      <c r="F89" s="33"/>
      <c r="G89" s="33"/>
      <c r="H89" s="33"/>
      <c r="I89" s="41"/>
      <c r="J89" s="41"/>
      <c r="K89" s="41"/>
      <c r="L89" s="13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107</v>
      </c>
      <c r="D90" s="41"/>
      <c r="E90" s="41"/>
      <c r="F90" s="41"/>
      <c r="G90" s="41"/>
      <c r="H90" s="41"/>
      <c r="I90" s="41"/>
      <c r="J90" s="41"/>
      <c r="K90" s="41"/>
      <c r="L90" s="13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0" t="str">
        <f>E9</f>
        <v>242108 - SO 08 3NP levá část</v>
      </c>
      <c r="F91" s="41"/>
      <c r="G91" s="41"/>
      <c r="H91" s="41"/>
      <c r="I91" s="41"/>
      <c r="J91" s="41"/>
      <c r="K91" s="41"/>
      <c r="L91" s="13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13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21</v>
      </c>
      <c r="D93" s="41"/>
      <c r="E93" s="41"/>
      <c r="F93" s="28" t="str">
        <f>F12</f>
        <v>Žamberk</v>
      </c>
      <c r="G93" s="41"/>
      <c r="H93" s="41"/>
      <c r="I93" s="33" t="s">
        <v>23</v>
      </c>
      <c r="J93" s="73" t="str">
        <f>IF(J12="","",J12)</f>
        <v>30. 12. 2024</v>
      </c>
      <c r="K93" s="41"/>
      <c r="L93" s="13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13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25</v>
      </c>
      <c r="D95" s="41"/>
      <c r="E95" s="41"/>
      <c r="F95" s="28" t="str">
        <f>E15</f>
        <v>Gymnázium Žamberk</v>
      </c>
      <c r="G95" s="41"/>
      <c r="H95" s="41"/>
      <c r="I95" s="33" t="s">
        <v>31</v>
      </c>
      <c r="J95" s="37" t="str">
        <f>E21</f>
        <v>Stapring, s.r.o.</v>
      </c>
      <c r="K95" s="41"/>
      <c r="L95" s="13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29</v>
      </c>
      <c r="D96" s="41"/>
      <c r="E96" s="41"/>
      <c r="F96" s="28" t="str">
        <f>IF(E18="","",E18)</f>
        <v>Vyplň údaj</v>
      </c>
      <c r="G96" s="41"/>
      <c r="H96" s="41"/>
      <c r="I96" s="33" t="s">
        <v>34</v>
      </c>
      <c r="J96" s="37" t="str">
        <f>E24</f>
        <v>Stapring, s.r.o.</v>
      </c>
      <c r="K96" s="41"/>
      <c r="L96" s="13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3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11" customFormat="1" ht="29.28" customHeight="1">
      <c r="A98" s="179"/>
      <c r="B98" s="180"/>
      <c r="C98" s="181" t="s">
        <v>138</v>
      </c>
      <c r="D98" s="182" t="s">
        <v>56</v>
      </c>
      <c r="E98" s="182" t="s">
        <v>52</v>
      </c>
      <c r="F98" s="182" t="s">
        <v>53</v>
      </c>
      <c r="G98" s="182" t="s">
        <v>139</v>
      </c>
      <c r="H98" s="182" t="s">
        <v>140</v>
      </c>
      <c r="I98" s="182" t="s">
        <v>141</v>
      </c>
      <c r="J98" s="182" t="s">
        <v>113</v>
      </c>
      <c r="K98" s="183" t="s">
        <v>142</v>
      </c>
      <c r="L98" s="184"/>
      <c r="M98" s="93" t="s">
        <v>19</v>
      </c>
      <c r="N98" s="94" t="s">
        <v>41</v>
      </c>
      <c r="O98" s="94" t="s">
        <v>143</v>
      </c>
      <c r="P98" s="94" t="s">
        <v>144</v>
      </c>
      <c r="Q98" s="94" t="s">
        <v>145</v>
      </c>
      <c r="R98" s="94" t="s">
        <v>146</v>
      </c>
      <c r="S98" s="94" t="s">
        <v>147</v>
      </c>
      <c r="T98" s="95" t="s">
        <v>148</v>
      </c>
      <c r="U98" s="179"/>
      <c r="V98" s="179"/>
      <c r="W98" s="179"/>
      <c r="X98" s="179"/>
      <c r="Y98" s="179"/>
      <c r="Z98" s="179"/>
      <c r="AA98" s="179"/>
      <c r="AB98" s="179"/>
      <c r="AC98" s="179"/>
      <c r="AD98" s="179"/>
      <c r="AE98" s="179"/>
    </row>
    <row r="99" s="2" customFormat="1" ht="22.8" customHeight="1">
      <c r="A99" s="39"/>
      <c r="B99" s="40"/>
      <c r="C99" s="100" t="s">
        <v>149</v>
      </c>
      <c r="D99" s="41"/>
      <c r="E99" s="41"/>
      <c r="F99" s="41"/>
      <c r="G99" s="41"/>
      <c r="H99" s="41"/>
      <c r="I99" s="41"/>
      <c r="J99" s="185">
        <f>BK99</f>
        <v>0</v>
      </c>
      <c r="K99" s="41"/>
      <c r="L99" s="45"/>
      <c r="M99" s="96"/>
      <c r="N99" s="186"/>
      <c r="O99" s="97"/>
      <c r="P99" s="187">
        <f>P100+P166+P298</f>
        <v>0</v>
      </c>
      <c r="Q99" s="97"/>
      <c r="R99" s="187">
        <f>R100+R166+R298</f>
        <v>7.5989633200000011</v>
      </c>
      <c r="S99" s="97"/>
      <c r="T99" s="188">
        <f>T100+T166+T298</f>
        <v>7.8879889900000011</v>
      </c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T99" s="18" t="s">
        <v>70</v>
      </c>
      <c r="AU99" s="18" t="s">
        <v>114</v>
      </c>
      <c r="BK99" s="189">
        <f>BK100+BK166+BK298</f>
        <v>0</v>
      </c>
    </row>
    <row r="100" s="12" customFormat="1" ht="25.92" customHeight="1">
      <c r="A100" s="12"/>
      <c r="B100" s="190"/>
      <c r="C100" s="191"/>
      <c r="D100" s="192" t="s">
        <v>70</v>
      </c>
      <c r="E100" s="193" t="s">
        <v>150</v>
      </c>
      <c r="F100" s="193" t="s">
        <v>151</v>
      </c>
      <c r="G100" s="191"/>
      <c r="H100" s="191"/>
      <c r="I100" s="194"/>
      <c r="J100" s="195">
        <f>BK100</f>
        <v>0</v>
      </c>
      <c r="K100" s="191"/>
      <c r="L100" s="196"/>
      <c r="M100" s="197"/>
      <c r="N100" s="198"/>
      <c r="O100" s="198"/>
      <c r="P100" s="199">
        <f>P101+P140+P151+P163</f>
        <v>0</v>
      </c>
      <c r="Q100" s="198"/>
      <c r="R100" s="199">
        <f>R101+R140+R151+R163</f>
        <v>6.6887535100000006</v>
      </c>
      <c r="S100" s="198"/>
      <c r="T100" s="200">
        <f>T101+T140+T151+T163</f>
        <v>7.6428000000000011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01" t="s">
        <v>79</v>
      </c>
      <c r="AT100" s="202" t="s">
        <v>70</v>
      </c>
      <c r="AU100" s="202" t="s">
        <v>71</v>
      </c>
      <c r="AY100" s="201" t="s">
        <v>152</v>
      </c>
      <c r="BK100" s="203">
        <f>BK101+BK140+BK151+BK163</f>
        <v>0</v>
      </c>
    </row>
    <row r="101" s="12" customFormat="1" ht="22.8" customHeight="1">
      <c r="A101" s="12"/>
      <c r="B101" s="190"/>
      <c r="C101" s="191"/>
      <c r="D101" s="192" t="s">
        <v>70</v>
      </c>
      <c r="E101" s="204" t="s">
        <v>167</v>
      </c>
      <c r="F101" s="204" t="s">
        <v>168</v>
      </c>
      <c r="G101" s="191"/>
      <c r="H101" s="191"/>
      <c r="I101" s="194"/>
      <c r="J101" s="205">
        <f>BK101</f>
        <v>0</v>
      </c>
      <c r="K101" s="191"/>
      <c r="L101" s="196"/>
      <c r="M101" s="197"/>
      <c r="N101" s="198"/>
      <c r="O101" s="198"/>
      <c r="P101" s="199">
        <f>P102+P123+P135</f>
        <v>0</v>
      </c>
      <c r="Q101" s="198"/>
      <c r="R101" s="199">
        <f>R102+R123+R135</f>
        <v>6.6873639100000002</v>
      </c>
      <c r="S101" s="198"/>
      <c r="T101" s="200">
        <f>T102+T123+T135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01" t="s">
        <v>79</v>
      </c>
      <c r="AT101" s="202" t="s">
        <v>70</v>
      </c>
      <c r="AU101" s="202" t="s">
        <v>79</v>
      </c>
      <c r="AY101" s="201" t="s">
        <v>152</v>
      </c>
      <c r="BK101" s="203">
        <f>BK102+BK123+BK135</f>
        <v>0</v>
      </c>
    </row>
    <row r="102" s="12" customFormat="1" ht="20.88" customHeight="1">
      <c r="A102" s="12"/>
      <c r="B102" s="190"/>
      <c r="C102" s="191"/>
      <c r="D102" s="192" t="s">
        <v>70</v>
      </c>
      <c r="E102" s="204" t="s">
        <v>169</v>
      </c>
      <c r="F102" s="204" t="s">
        <v>170</v>
      </c>
      <c r="G102" s="191"/>
      <c r="H102" s="191"/>
      <c r="I102" s="194"/>
      <c r="J102" s="205">
        <f>BK102</f>
        <v>0</v>
      </c>
      <c r="K102" s="191"/>
      <c r="L102" s="196"/>
      <c r="M102" s="197"/>
      <c r="N102" s="198"/>
      <c r="O102" s="198"/>
      <c r="P102" s="199">
        <f>SUM(P103:P122)</f>
        <v>0</v>
      </c>
      <c r="Q102" s="198"/>
      <c r="R102" s="199">
        <f>SUM(R103:R122)</f>
        <v>1.2521028000000001</v>
      </c>
      <c r="S102" s="198"/>
      <c r="T102" s="200">
        <f>SUM(T103:T122)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01" t="s">
        <v>79</v>
      </c>
      <c r="AT102" s="202" t="s">
        <v>70</v>
      </c>
      <c r="AU102" s="202" t="s">
        <v>81</v>
      </c>
      <c r="AY102" s="201" t="s">
        <v>152</v>
      </c>
      <c r="BK102" s="203">
        <f>SUM(BK103:BK122)</f>
        <v>0</v>
      </c>
    </row>
    <row r="103" s="2" customFormat="1" ht="24.15" customHeight="1">
      <c r="A103" s="39"/>
      <c r="B103" s="40"/>
      <c r="C103" s="206" t="s">
        <v>79</v>
      </c>
      <c r="D103" s="206" t="s">
        <v>157</v>
      </c>
      <c r="E103" s="207" t="s">
        <v>177</v>
      </c>
      <c r="F103" s="208" t="s">
        <v>178</v>
      </c>
      <c r="G103" s="209" t="s">
        <v>160</v>
      </c>
      <c r="H103" s="210">
        <v>33.079999999999998</v>
      </c>
      <c r="I103" s="211"/>
      <c r="J103" s="212">
        <f>ROUND(I103*H103,2)</f>
        <v>0</v>
      </c>
      <c r="K103" s="208" t="s">
        <v>173</v>
      </c>
      <c r="L103" s="45"/>
      <c r="M103" s="213" t="s">
        <v>19</v>
      </c>
      <c r="N103" s="214" t="s">
        <v>42</v>
      </c>
      <c r="O103" s="85"/>
      <c r="P103" s="215">
        <f>O103*H103</f>
        <v>0</v>
      </c>
      <c r="Q103" s="215">
        <v>0.016899999999999998</v>
      </c>
      <c r="R103" s="215">
        <f>Q103*H103</f>
        <v>0.55905199999999988</v>
      </c>
      <c r="S103" s="215">
        <v>0</v>
      </c>
      <c r="T103" s="216">
        <f>S103*H103</f>
        <v>0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R103" s="217" t="s">
        <v>161</v>
      </c>
      <c r="AT103" s="217" t="s">
        <v>157</v>
      </c>
      <c r="AU103" s="217" t="s">
        <v>153</v>
      </c>
      <c r="AY103" s="18" t="s">
        <v>152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8" t="s">
        <v>79</v>
      </c>
      <c r="BK103" s="218">
        <f>ROUND(I103*H103,2)</f>
        <v>0</v>
      </c>
      <c r="BL103" s="18" t="s">
        <v>161</v>
      </c>
      <c r="BM103" s="217" t="s">
        <v>730</v>
      </c>
    </row>
    <row r="104" s="2" customFormat="1">
      <c r="A104" s="39"/>
      <c r="B104" s="40"/>
      <c r="C104" s="41"/>
      <c r="D104" s="242" t="s">
        <v>175</v>
      </c>
      <c r="E104" s="41"/>
      <c r="F104" s="243" t="s">
        <v>180</v>
      </c>
      <c r="G104" s="41"/>
      <c r="H104" s="41"/>
      <c r="I104" s="244"/>
      <c r="J104" s="41"/>
      <c r="K104" s="41"/>
      <c r="L104" s="45"/>
      <c r="M104" s="245"/>
      <c r="N104" s="246"/>
      <c r="O104" s="85"/>
      <c r="P104" s="85"/>
      <c r="Q104" s="85"/>
      <c r="R104" s="85"/>
      <c r="S104" s="85"/>
      <c r="T104" s="86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175</v>
      </c>
      <c r="AU104" s="18" t="s">
        <v>153</v>
      </c>
    </row>
    <row r="105" s="2" customFormat="1" ht="24.15" customHeight="1">
      <c r="A105" s="39"/>
      <c r="B105" s="40"/>
      <c r="C105" s="206" t="s">
        <v>81</v>
      </c>
      <c r="D105" s="206" t="s">
        <v>157</v>
      </c>
      <c r="E105" s="207" t="s">
        <v>181</v>
      </c>
      <c r="F105" s="208" t="s">
        <v>182</v>
      </c>
      <c r="G105" s="209" t="s">
        <v>160</v>
      </c>
      <c r="H105" s="210">
        <v>80.263000000000005</v>
      </c>
      <c r="I105" s="211"/>
      <c r="J105" s="212">
        <f>ROUND(I105*H105,2)</f>
        <v>0</v>
      </c>
      <c r="K105" s="208" t="s">
        <v>173</v>
      </c>
      <c r="L105" s="45"/>
      <c r="M105" s="213" t="s">
        <v>19</v>
      </c>
      <c r="N105" s="214" t="s">
        <v>42</v>
      </c>
      <c r="O105" s="85"/>
      <c r="P105" s="215">
        <f>O105*H105</f>
        <v>0</v>
      </c>
      <c r="Q105" s="215">
        <v>0.015599999999999999</v>
      </c>
      <c r="R105" s="215">
        <f>Q105*H105</f>
        <v>1.2521028000000001</v>
      </c>
      <c r="S105" s="215">
        <v>0</v>
      </c>
      <c r="T105" s="216">
        <f>S105*H105</f>
        <v>0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R105" s="217" t="s">
        <v>161</v>
      </c>
      <c r="AT105" s="217" t="s">
        <v>157</v>
      </c>
      <c r="AU105" s="217" t="s">
        <v>153</v>
      </c>
      <c r="AY105" s="18" t="s">
        <v>152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8" t="s">
        <v>79</v>
      </c>
      <c r="BK105" s="218">
        <f>ROUND(I105*H105,2)</f>
        <v>0</v>
      </c>
      <c r="BL105" s="18" t="s">
        <v>161</v>
      </c>
      <c r="BM105" s="217" t="s">
        <v>731</v>
      </c>
    </row>
    <row r="106" s="2" customFormat="1">
      <c r="A106" s="39"/>
      <c r="B106" s="40"/>
      <c r="C106" s="41"/>
      <c r="D106" s="242" t="s">
        <v>175</v>
      </c>
      <c r="E106" s="41"/>
      <c r="F106" s="243" t="s">
        <v>184</v>
      </c>
      <c r="G106" s="41"/>
      <c r="H106" s="41"/>
      <c r="I106" s="244"/>
      <c r="J106" s="41"/>
      <c r="K106" s="41"/>
      <c r="L106" s="45"/>
      <c r="M106" s="245"/>
      <c r="N106" s="246"/>
      <c r="O106" s="85"/>
      <c r="P106" s="85"/>
      <c r="Q106" s="85"/>
      <c r="R106" s="85"/>
      <c r="S106" s="85"/>
      <c r="T106" s="86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T106" s="18" t="s">
        <v>175</v>
      </c>
      <c r="AU106" s="18" t="s">
        <v>153</v>
      </c>
    </row>
    <row r="107" s="13" customFormat="1">
      <c r="A107" s="13"/>
      <c r="B107" s="219"/>
      <c r="C107" s="220"/>
      <c r="D107" s="221" t="s">
        <v>163</v>
      </c>
      <c r="E107" s="222" t="s">
        <v>19</v>
      </c>
      <c r="F107" s="223" t="s">
        <v>732</v>
      </c>
      <c r="G107" s="220"/>
      <c r="H107" s="224">
        <v>18.215</v>
      </c>
      <c r="I107" s="225"/>
      <c r="J107" s="220"/>
      <c r="K107" s="220"/>
      <c r="L107" s="226"/>
      <c r="M107" s="227"/>
      <c r="N107" s="228"/>
      <c r="O107" s="228"/>
      <c r="P107" s="228"/>
      <c r="Q107" s="228"/>
      <c r="R107" s="228"/>
      <c r="S107" s="228"/>
      <c r="T107" s="229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0" t="s">
        <v>163</v>
      </c>
      <c r="AU107" s="230" t="s">
        <v>153</v>
      </c>
      <c r="AV107" s="13" t="s">
        <v>81</v>
      </c>
      <c r="AW107" s="13" t="s">
        <v>33</v>
      </c>
      <c r="AX107" s="13" t="s">
        <v>71</v>
      </c>
      <c r="AY107" s="230" t="s">
        <v>152</v>
      </c>
    </row>
    <row r="108" s="13" customFormat="1">
      <c r="A108" s="13"/>
      <c r="B108" s="219"/>
      <c r="C108" s="220"/>
      <c r="D108" s="221" t="s">
        <v>163</v>
      </c>
      <c r="E108" s="222" t="s">
        <v>19</v>
      </c>
      <c r="F108" s="223" t="s">
        <v>733</v>
      </c>
      <c r="G108" s="220"/>
      <c r="H108" s="224">
        <v>-0.94099999999999995</v>
      </c>
      <c r="I108" s="225"/>
      <c r="J108" s="220"/>
      <c r="K108" s="220"/>
      <c r="L108" s="226"/>
      <c r="M108" s="227"/>
      <c r="N108" s="228"/>
      <c r="O108" s="228"/>
      <c r="P108" s="228"/>
      <c r="Q108" s="228"/>
      <c r="R108" s="228"/>
      <c r="S108" s="228"/>
      <c r="T108" s="229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0" t="s">
        <v>163</v>
      </c>
      <c r="AU108" s="230" t="s">
        <v>153</v>
      </c>
      <c r="AV108" s="13" t="s">
        <v>81</v>
      </c>
      <c r="AW108" s="13" t="s">
        <v>33</v>
      </c>
      <c r="AX108" s="13" t="s">
        <v>71</v>
      </c>
      <c r="AY108" s="230" t="s">
        <v>152</v>
      </c>
    </row>
    <row r="109" s="13" customFormat="1">
      <c r="A109" s="13"/>
      <c r="B109" s="219"/>
      <c r="C109" s="220"/>
      <c r="D109" s="221" t="s">
        <v>163</v>
      </c>
      <c r="E109" s="222" t="s">
        <v>19</v>
      </c>
      <c r="F109" s="223" t="s">
        <v>734</v>
      </c>
      <c r="G109" s="220"/>
      <c r="H109" s="224">
        <v>6.1580000000000004</v>
      </c>
      <c r="I109" s="225"/>
      <c r="J109" s="220"/>
      <c r="K109" s="220"/>
      <c r="L109" s="226"/>
      <c r="M109" s="227"/>
      <c r="N109" s="228"/>
      <c r="O109" s="228"/>
      <c r="P109" s="228"/>
      <c r="Q109" s="228"/>
      <c r="R109" s="228"/>
      <c r="S109" s="228"/>
      <c r="T109" s="229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0" t="s">
        <v>163</v>
      </c>
      <c r="AU109" s="230" t="s">
        <v>153</v>
      </c>
      <c r="AV109" s="13" t="s">
        <v>81</v>
      </c>
      <c r="AW109" s="13" t="s">
        <v>33</v>
      </c>
      <c r="AX109" s="13" t="s">
        <v>71</v>
      </c>
      <c r="AY109" s="230" t="s">
        <v>152</v>
      </c>
    </row>
    <row r="110" s="13" customFormat="1">
      <c r="A110" s="13"/>
      <c r="B110" s="219"/>
      <c r="C110" s="220"/>
      <c r="D110" s="221" t="s">
        <v>163</v>
      </c>
      <c r="E110" s="222" t="s">
        <v>19</v>
      </c>
      <c r="F110" s="223" t="s">
        <v>735</v>
      </c>
      <c r="G110" s="220"/>
      <c r="H110" s="224">
        <v>0.96299999999999997</v>
      </c>
      <c r="I110" s="225"/>
      <c r="J110" s="220"/>
      <c r="K110" s="220"/>
      <c r="L110" s="226"/>
      <c r="M110" s="227"/>
      <c r="N110" s="228"/>
      <c r="O110" s="228"/>
      <c r="P110" s="228"/>
      <c r="Q110" s="228"/>
      <c r="R110" s="228"/>
      <c r="S110" s="228"/>
      <c r="T110" s="229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0" t="s">
        <v>163</v>
      </c>
      <c r="AU110" s="230" t="s">
        <v>153</v>
      </c>
      <c r="AV110" s="13" t="s">
        <v>81</v>
      </c>
      <c r="AW110" s="13" t="s">
        <v>33</v>
      </c>
      <c r="AX110" s="13" t="s">
        <v>71</v>
      </c>
      <c r="AY110" s="230" t="s">
        <v>152</v>
      </c>
    </row>
    <row r="111" s="13" customFormat="1">
      <c r="A111" s="13"/>
      <c r="B111" s="219"/>
      <c r="C111" s="220"/>
      <c r="D111" s="221" t="s">
        <v>163</v>
      </c>
      <c r="E111" s="222" t="s">
        <v>19</v>
      </c>
      <c r="F111" s="223" t="s">
        <v>732</v>
      </c>
      <c r="G111" s="220"/>
      <c r="H111" s="224">
        <v>18.215</v>
      </c>
      <c r="I111" s="225"/>
      <c r="J111" s="220"/>
      <c r="K111" s="220"/>
      <c r="L111" s="226"/>
      <c r="M111" s="227"/>
      <c r="N111" s="228"/>
      <c r="O111" s="228"/>
      <c r="P111" s="228"/>
      <c r="Q111" s="228"/>
      <c r="R111" s="228"/>
      <c r="S111" s="228"/>
      <c r="T111" s="229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0" t="s">
        <v>163</v>
      </c>
      <c r="AU111" s="230" t="s">
        <v>153</v>
      </c>
      <c r="AV111" s="13" t="s">
        <v>81</v>
      </c>
      <c r="AW111" s="13" t="s">
        <v>33</v>
      </c>
      <c r="AX111" s="13" t="s">
        <v>71</v>
      </c>
      <c r="AY111" s="230" t="s">
        <v>152</v>
      </c>
    </row>
    <row r="112" s="13" customFormat="1">
      <c r="A112" s="13"/>
      <c r="B112" s="219"/>
      <c r="C112" s="220"/>
      <c r="D112" s="221" t="s">
        <v>163</v>
      </c>
      <c r="E112" s="222" t="s">
        <v>19</v>
      </c>
      <c r="F112" s="223" t="s">
        <v>736</v>
      </c>
      <c r="G112" s="220"/>
      <c r="H112" s="224">
        <v>-0.873</v>
      </c>
      <c r="I112" s="225"/>
      <c r="J112" s="220"/>
      <c r="K112" s="220"/>
      <c r="L112" s="226"/>
      <c r="M112" s="227"/>
      <c r="N112" s="228"/>
      <c r="O112" s="228"/>
      <c r="P112" s="228"/>
      <c r="Q112" s="228"/>
      <c r="R112" s="228"/>
      <c r="S112" s="228"/>
      <c r="T112" s="229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0" t="s">
        <v>163</v>
      </c>
      <c r="AU112" s="230" t="s">
        <v>153</v>
      </c>
      <c r="AV112" s="13" t="s">
        <v>81</v>
      </c>
      <c r="AW112" s="13" t="s">
        <v>33</v>
      </c>
      <c r="AX112" s="13" t="s">
        <v>71</v>
      </c>
      <c r="AY112" s="230" t="s">
        <v>152</v>
      </c>
    </row>
    <row r="113" s="13" customFormat="1">
      <c r="A113" s="13"/>
      <c r="B113" s="219"/>
      <c r="C113" s="220"/>
      <c r="D113" s="221" t="s">
        <v>163</v>
      </c>
      <c r="E113" s="222" t="s">
        <v>19</v>
      </c>
      <c r="F113" s="223" t="s">
        <v>737</v>
      </c>
      <c r="G113" s="220"/>
      <c r="H113" s="224">
        <v>-1.75</v>
      </c>
      <c r="I113" s="225"/>
      <c r="J113" s="220"/>
      <c r="K113" s="220"/>
      <c r="L113" s="226"/>
      <c r="M113" s="227"/>
      <c r="N113" s="228"/>
      <c r="O113" s="228"/>
      <c r="P113" s="228"/>
      <c r="Q113" s="228"/>
      <c r="R113" s="228"/>
      <c r="S113" s="228"/>
      <c r="T113" s="229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0" t="s">
        <v>163</v>
      </c>
      <c r="AU113" s="230" t="s">
        <v>153</v>
      </c>
      <c r="AV113" s="13" t="s">
        <v>81</v>
      </c>
      <c r="AW113" s="13" t="s">
        <v>33</v>
      </c>
      <c r="AX113" s="13" t="s">
        <v>71</v>
      </c>
      <c r="AY113" s="230" t="s">
        <v>152</v>
      </c>
    </row>
    <row r="114" s="13" customFormat="1">
      <c r="A114" s="13"/>
      <c r="B114" s="219"/>
      <c r="C114" s="220"/>
      <c r="D114" s="221" t="s">
        <v>163</v>
      </c>
      <c r="E114" s="222" t="s">
        <v>19</v>
      </c>
      <c r="F114" s="223" t="s">
        <v>738</v>
      </c>
      <c r="G114" s="220"/>
      <c r="H114" s="224">
        <v>9.7850000000000001</v>
      </c>
      <c r="I114" s="225"/>
      <c r="J114" s="220"/>
      <c r="K114" s="220"/>
      <c r="L114" s="226"/>
      <c r="M114" s="227"/>
      <c r="N114" s="228"/>
      <c r="O114" s="228"/>
      <c r="P114" s="228"/>
      <c r="Q114" s="228"/>
      <c r="R114" s="228"/>
      <c r="S114" s="228"/>
      <c r="T114" s="229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0" t="s">
        <v>163</v>
      </c>
      <c r="AU114" s="230" t="s">
        <v>153</v>
      </c>
      <c r="AV114" s="13" t="s">
        <v>81</v>
      </c>
      <c r="AW114" s="13" t="s">
        <v>33</v>
      </c>
      <c r="AX114" s="13" t="s">
        <v>71</v>
      </c>
      <c r="AY114" s="230" t="s">
        <v>152</v>
      </c>
    </row>
    <row r="115" s="13" customFormat="1">
      <c r="A115" s="13"/>
      <c r="B115" s="219"/>
      <c r="C115" s="220"/>
      <c r="D115" s="221" t="s">
        <v>163</v>
      </c>
      <c r="E115" s="222" t="s">
        <v>19</v>
      </c>
      <c r="F115" s="223" t="s">
        <v>739</v>
      </c>
      <c r="G115" s="220"/>
      <c r="H115" s="224">
        <v>-1.9319999999999999</v>
      </c>
      <c r="I115" s="225"/>
      <c r="J115" s="220"/>
      <c r="K115" s="220"/>
      <c r="L115" s="226"/>
      <c r="M115" s="227"/>
      <c r="N115" s="228"/>
      <c r="O115" s="228"/>
      <c r="P115" s="228"/>
      <c r="Q115" s="228"/>
      <c r="R115" s="228"/>
      <c r="S115" s="228"/>
      <c r="T115" s="229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0" t="s">
        <v>163</v>
      </c>
      <c r="AU115" s="230" t="s">
        <v>153</v>
      </c>
      <c r="AV115" s="13" t="s">
        <v>81</v>
      </c>
      <c r="AW115" s="13" t="s">
        <v>33</v>
      </c>
      <c r="AX115" s="13" t="s">
        <v>71</v>
      </c>
      <c r="AY115" s="230" t="s">
        <v>152</v>
      </c>
    </row>
    <row r="116" s="13" customFormat="1">
      <c r="A116" s="13"/>
      <c r="B116" s="219"/>
      <c r="C116" s="220"/>
      <c r="D116" s="221" t="s">
        <v>163</v>
      </c>
      <c r="E116" s="222" t="s">
        <v>19</v>
      </c>
      <c r="F116" s="223" t="s">
        <v>740</v>
      </c>
      <c r="G116" s="220"/>
      <c r="H116" s="224">
        <v>17.913</v>
      </c>
      <c r="I116" s="225"/>
      <c r="J116" s="220"/>
      <c r="K116" s="220"/>
      <c r="L116" s="226"/>
      <c r="M116" s="227"/>
      <c r="N116" s="228"/>
      <c r="O116" s="228"/>
      <c r="P116" s="228"/>
      <c r="Q116" s="228"/>
      <c r="R116" s="228"/>
      <c r="S116" s="228"/>
      <c r="T116" s="229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0" t="s">
        <v>163</v>
      </c>
      <c r="AU116" s="230" t="s">
        <v>153</v>
      </c>
      <c r="AV116" s="13" t="s">
        <v>81</v>
      </c>
      <c r="AW116" s="13" t="s">
        <v>33</v>
      </c>
      <c r="AX116" s="13" t="s">
        <v>71</v>
      </c>
      <c r="AY116" s="230" t="s">
        <v>152</v>
      </c>
    </row>
    <row r="117" s="13" customFormat="1">
      <c r="A117" s="13"/>
      <c r="B117" s="219"/>
      <c r="C117" s="220"/>
      <c r="D117" s="221" t="s">
        <v>163</v>
      </c>
      <c r="E117" s="222" t="s">
        <v>19</v>
      </c>
      <c r="F117" s="223" t="s">
        <v>741</v>
      </c>
      <c r="G117" s="220"/>
      <c r="H117" s="224">
        <v>-1.958</v>
      </c>
      <c r="I117" s="225"/>
      <c r="J117" s="220"/>
      <c r="K117" s="220"/>
      <c r="L117" s="226"/>
      <c r="M117" s="227"/>
      <c r="N117" s="228"/>
      <c r="O117" s="228"/>
      <c r="P117" s="228"/>
      <c r="Q117" s="228"/>
      <c r="R117" s="228"/>
      <c r="S117" s="228"/>
      <c r="T117" s="229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0" t="s">
        <v>163</v>
      </c>
      <c r="AU117" s="230" t="s">
        <v>153</v>
      </c>
      <c r="AV117" s="13" t="s">
        <v>81</v>
      </c>
      <c r="AW117" s="13" t="s">
        <v>33</v>
      </c>
      <c r="AX117" s="13" t="s">
        <v>71</v>
      </c>
      <c r="AY117" s="230" t="s">
        <v>152</v>
      </c>
    </row>
    <row r="118" s="13" customFormat="1">
      <c r="A118" s="13"/>
      <c r="B118" s="219"/>
      <c r="C118" s="220"/>
      <c r="D118" s="221" t="s">
        <v>163</v>
      </c>
      <c r="E118" s="222" t="s">
        <v>19</v>
      </c>
      <c r="F118" s="223" t="s">
        <v>742</v>
      </c>
      <c r="G118" s="220"/>
      <c r="H118" s="224">
        <v>-2.1339999999999999</v>
      </c>
      <c r="I118" s="225"/>
      <c r="J118" s="220"/>
      <c r="K118" s="220"/>
      <c r="L118" s="226"/>
      <c r="M118" s="227"/>
      <c r="N118" s="228"/>
      <c r="O118" s="228"/>
      <c r="P118" s="228"/>
      <c r="Q118" s="228"/>
      <c r="R118" s="228"/>
      <c r="S118" s="228"/>
      <c r="T118" s="229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0" t="s">
        <v>163</v>
      </c>
      <c r="AU118" s="230" t="s">
        <v>153</v>
      </c>
      <c r="AV118" s="13" t="s">
        <v>81</v>
      </c>
      <c r="AW118" s="13" t="s">
        <v>33</v>
      </c>
      <c r="AX118" s="13" t="s">
        <v>71</v>
      </c>
      <c r="AY118" s="230" t="s">
        <v>152</v>
      </c>
    </row>
    <row r="119" s="13" customFormat="1">
      <c r="A119" s="13"/>
      <c r="B119" s="219"/>
      <c r="C119" s="220"/>
      <c r="D119" s="221" t="s">
        <v>163</v>
      </c>
      <c r="E119" s="222" t="s">
        <v>19</v>
      </c>
      <c r="F119" s="223" t="s">
        <v>743</v>
      </c>
      <c r="G119" s="220"/>
      <c r="H119" s="224">
        <v>-2.7690000000000001</v>
      </c>
      <c r="I119" s="225"/>
      <c r="J119" s="220"/>
      <c r="K119" s="220"/>
      <c r="L119" s="226"/>
      <c r="M119" s="227"/>
      <c r="N119" s="228"/>
      <c r="O119" s="228"/>
      <c r="P119" s="228"/>
      <c r="Q119" s="228"/>
      <c r="R119" s="228"/>
      <c r="S119" s="228"/>
      <c r="T119" s="229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0" t="s">
        <v>163</v>
      </c>
      <c r="AU119" s="230" t="s">
        <v>153</v>
      </c>
      <c r="AV119" s="13" t="s">
        <v>81</v>
      </c>
      <c r="AW119" s="13" t="s">
        <v>33</v>
      </c>
      <c r="AX119" s="13" t="s">
        <v>71</v>
      </c>
      <c r="AY119" s="230" t="s">
        <v>152</v>
      </c>
    </row>
    <row r="120" s="13" customFormat="1">
      <c r="A120" s="13"/>
      <c r="B120" s="219"/>
      <c r="C120" s="220"/>
      <c r="D120" s="221" t="s">
        <v>163</v>
      </c>
      <c r="E120" s="222" t="s">
        <v>19</v>
      </c>
      <c r="F120" s="223" t="s">
        <v>94</v>
      </c>
      <c r="G120" s="220"/>
      <c r="H120" s="224">
        <v>12.894</v>
      </c>
      <c r="I120" s="225"/>
      <c r="J120" s="220"/>
      <c r="K120" s="220"/>
      <c r="L120" s="226"/>
      <c r="M120" s="227"/>
      <c r="N120" s="228"/>
      <c r="O120" s="228"/>
      <c r="P120" s="228"/>
      <c r="Q120" s="228"/>
      <c r="R120" s="228"/>
      <c r="S120" s="228"/>
      <c r="T120" s="229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0" t="s">
        <v>163</v>
      </c>
      <c r="AU120" s="230" t="s">
        <v>153</v>
      </c>
      <c r="AV120" s="13" t="s">
        <v>81</v>
      </c>
      <c r="AW120" s="13" t="s">
        <v>33</v>
      </c>
      <c r="AX120" s="13" t="s">
        <v>71</v>
      </c>
      <c r="AY120" s="230" t="s">
        <v>152</v>
      </c>
    </row>
    <row r="121" s="13" customFormat="1">
      <c r="A121" s="13"/>
      <c r="B121" s="219"/>
      <c r="C121" s="220"/>
      <c r="D121" s="221" t="s">
        <v>163</v>
      </c>
      <c r="E121" s="222" t="s">
        <v>19</v>
      </c>
      <c r="F121" s="223" t="s">
        <v>96</v>
      </c>
      <c r="G121" s="220"/>
      <c r="H121" s="224">
        <v>8.4770000000000003</v>
      </c>
      <c r="I121" s="225"/>
      <c r="J121" s="220"/>
      <c r="K121" s="220"/>
      <c r="L121" s="226"/>
      <c r="M121" s="227"/>
      <c r="N121" s="228"/>
      <c r="O121" s="228"/>
      <c r="P121" s="228"/>
      <c r="Q121" s="228"/>
      <c r="R121" s="228"/>
      <c r="S121" s="228"/>
      <c r="T121" s="229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0" t="s">
        <v>163</v>
      </c>
      <c r="AU121" s="230" t="s">
        <v>153</v>
      </c>
      <c r="AV121" s="13" t="s">
        <v>81</v>
      </c>
      <c r="AW121" s="13" t="s">
        <v>33</v>
      </c>
      <c r="AX121" s="13" t="s">
        <v>71</v>
      </c>
      <c r="AY121" s="230" t="s">
        <v>152</v>
      </c>
    </row>
    <row r="122" s="14" customFormat="1">
      <c r="A122" s="14"/>
      <c r="B122" s="231"/>
      <c r="C122" s="232"/>
      <c r="D122" s="221" t="s">
        <v>163</v>
      </c>
      <c r="E122" s="233" t="s">
        <v>108</v>
      </c>
      <c r="F122" s="234" t="s">
        <v>166</v>
      </c>
      <c r="G122" s="232"/>
      <c r="H122" s="235">
        <v>80.263000000000005</v>
      </c>
      <c r="I122" s="236"/>
      <c r="J122" s="232"/>
      <c r="K122" s="232"/>
      <c r="L122" s="237"/>
      <c r="M122" s="238"/>
      <c r="N122" s="239"/>
      <c r="O122" s="239"/>
      <c r="P122" s="239"/>
      <c r="Q122" s="239"/>
      <c r="R122" s="239"/>
      <c r="S122" s="239"/>
      <c r="T122" s="240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41" t="s">
        <v>163</v>
      </c>
      <c r="AU122" s="241" t="s">
        <v>153</v>
      </c>
      <c r="AV122" s="14" t="s">
        <v>161</v>
      </c>
      <c r="AW122" s="14" t="s">
        <v>33</v>
      </c>
      <c r="AX122" s="14" t="s">
        <v>79</v>
      </c>
      <c r="AY122" s="241" t="s">
        <v>152</v>
      </c>
    </row>
    <row r="123" s="12" customFormat="1" ht="20.88" customHeight="1">
      <c r="A123" s="12"/>
      <c r="B123" s="190"/>
      <c r="C123" s="191"/>
      <c r="D123" s="192" t="s">
        <v>70</v>
      </c>
      <c r="E123" s="204" t="s">
        <v>194</v>
      </c>
      <c r="F123" s="204" t="s">
        <v>195</v>
      </c>
      <c r="G123" s="191"/>
      <c r="H123" s="191"/>
      <c r="I123" s="194"/>
      <c r="J123" s="205">
        <f>BK123</f>
        <v>0</v>
      </c>
      <c r="K123" s="191"/>
      <c r="L123" s="196"/>
      <c r="M123" s="197"/>
      <c r="N123" s="198"/>
      <c r="O123" s="198"/>
      <c r="P123" s="199">
        <f>SUM(P124:P134)</f>
        <v>0</v>
      </c>
      <c r="Q123" s="198"/>
      <c r="R123" s="199">
        <f>SUM(R124:R134)</f>
        <v>5.4279657099999996</v>
      </c>
      <c r="S123" s="198"/>
      <c r="T123" s="200">
        <f>SUM(T124:T134)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01" t="s">
        <v>79</v>
      </c>
      <c r="AT123" s="202" t="s">
        <v>70</v>
      </c>
      <c r="AU123" s="202" t="s">
        <v>81</v>
      </c>
      <c r="AY123" s="201" t="s">
        <v>152</v>
      </c>
      <c r="BK123" s="203">
        <f>SUM(BK124:BK134)</f>
        <v>0</v>
      </c>
    </row>
    <row r="124" s="2" customFormat="1" ht="21.75" customHeight="1">
      <c r="A124" s="39"/>
      <c r="B124" s="40"/>
      <c r="C124" s="206" t="s">
        <v>153</v>
      </c>
      <c r="D124" s="206" t="s">
        <v>157</v>
      </c>
      <c r="E124" s="207" t="s">
        <v>197</v>
      </c>
      <c r="F124" s="208" t="s">
        <v>198</v>
      </c>
      <c r="G124" s="209" t="s">
        <v>199</v>
      </c>
      <c r="H124" s="210">
        <v>2.0840000000000001</v>
      </c>
      <c r="I124" s="211"/>
      <c r="J124" s="212">
        <f>ROUND(I124*H124,2)</f>
        <v>0</v>
      </c>
      <c r="K124" s="208" t="s">
        <v>173</v>
      </c>
      <c r="L124" s="45"/>
      <c r="M124" s="213" t="s">
        <v>19</v>
      </c>
      <c r="N124" s="214" t="s">
        <v>42</v>
      </c>
      <c r="O124" s="85"/>
      <c r="P124" s="215">
        <f>O124*H124</f>
        <v>0</v>
      </c>
      <c r="Q124" s="215">
        <v>2.5018699999999998</v>
      </c>
      <c r="R124" s="215">
        <f>Q124*H124</f>
        <v>5.2138970799999997</v>
      </c>
      <c r="S124" s="215">
        <v>0</v>
      </c>
      <c r="T124" s="216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17" t="s">
        <v>161</v>
      </c>
      <c r="AT124" s="217" t="s">
        <v>157</v>
      </c>
      <c r="AU124" s="217" t="s">
        <v>153</v>
      </c>
      <c r="AY124" s="18" t="s">
        <v>152</v>
      </c>
      <c r="BE124" s="218">
        <f>IF(N124="základní",J124,0)</f>
        <v>0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8" t="s">
        <v>79</v>
      </c>
      <c r="BK124" s="218">
        <f>ROUND(I124*H124,2)</f>
        <v>0</v>
      </c>
      <c r="BL124" s="18" t="s">
        <v>161</v>
      </c>
      <c r="BM124" s="217" t="s">
        <v>744</v>
      </c>
    </row>
    <row r="125" s="2" customFormat="1">
      <c r="A125" s="39"/>
      <c r="B125" s="40"/>
      <c r="C125" s="41"/>
      <c r="D125" s="242" t="s">
        <v>175</v>
      </c>
      <c r="E125" s="41"/>
      <c r="F125" s="243" t="s">
        <v>201</v>
      </c>
      <c r="G125" s="41"/>
      <c r="H125" s="41"/>
      <c r="I125" s="244"/>
      <c r="J125" s="41"/>
      <c r="K125" s="41"/>
      <c r="L125" s="45"/>
      <c r="M125" s="245"/>
      <c r="N125" s="246"/>
      <c r="O125" s="85"/>
      <c r="P125" s="85"/>
      <c r="Q125" s="85"/>
      <c r="R125" s="85"/>
      <c r="S125" s="85"/>
      <c r="T125" s="8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175</v>
      </c>
      <c r="AU125" s="18" t="s">
        <v>153</v>
      </c>
    </row>
    <row r="126" s="13" customFormat="1">
      <c r="A126" s="13"/>
      <c r="B126" s="219"/>
      <c r="C126" s="220"/>
      <c r="D126" s="221" t="s">
        <v>163</v>
      </c>
      <c r="E126" s="222" t="s">
        <v>19</v>
      </c>
      <c r="F126" s="223" t="s">
        <v>202</v>
      </c>
      <c r="G126" s="220"/>
      <c r="H126" s="224">
        <v>2.0840000000000001</v>
      </c>
      <c r="I126" s="225"/>
      <c r="J126" s="220"/>
      <c r="K126" s="220"/>
      <c r="L126" s="226"/>
      <c r="M126" s="227"/>
      <c r="N126" s="228"/>
      <c r="O126" s="228"/>
      <c r="P126" s="228"/>
      <c r="Q126" s="228"/>
      <c r="R126" s="228"/>
      <c r="S126" s="228"/>
      <c r="T126" s="229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0" t="s">
        <v>163</v>
      </c>
      <c r="AU126" s="230" t="s">
        <v>153</v>
      </c>
      <c r="AV126" s="13" t="s">
        <v>81</v>
      </c>
      <c r="AW126" s="13" t="s">
        <v>33</v>
      </c>
      <c r="AX126" s="13" t="s">
        <v>71</v>
      </c>
      <c r="AY126" s="230" t="s">
        <v>152</v>
      </c>
    </row>
    <row r="127" s="14" customFormat="1">
      <c r="A127" s="14"/>
      <c r="B127" s="231"/>
      <c r="C127" s="232"/>
      <c r="D127" s="221" t="s">
        <v>163</v>
      </c>
      <c r="E127" s="233" t="s">
        <v>19</v>
      </c>
      <c r="F127" s="234" t="s">
        <v>166</v>
      </c>
      <c r="G127" s="232"/>
      <c r="H127" s="235">
        <v>2.0840000000000001</v>
      </c>
      <c r="I127" s="236"/>
      <c r="J127" s="232"/>
      <c r="K127" s="232"/>
      <c r="L127" s="237"/>
      <c r="M127" s="238"/>
      <c r="N127" s="239"/>
      <c r="O127" s="239"/>
      <c r="P127" s="239"/>
      <c r="Q127" s="239"/>
      <c r="R127" s="239"/>
      <c r="S127" s="239"/>
      <c r="T127" s="24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1" t="s">
        <v>163</v>
      </c>
      <c r="AU127" s="241" t="s">
        <v>153</v>
      </c>
      <c r="AV127" s="14" t="s">
        <v>161</v>
      </c>
      <c r="AW127" s="14" t="s">
        <v>33</v>
      </c>
      <c r="AX127" s="14" t="s">
        <v>79</v>
      </c>
      <c r="AY127" s="241" t="s">
        <v>152</v>
      </c>
    </row>
    <row r="128" s="2" customFormat="1" ht="16.5" customHeight="1">
      <c r="A128" s="39"/>
      <c r="B128" s="40"/>
      <c r="C128" s="206" t="s">
        <v>161</v>
      </c>
      <c r="D128" s="206" t="s">
        <v>157</v>
      </c>
      <c r="E128" s="207" t="s">
        <v>203</v>
      </c>
      <c r="F128" s="208" t="s">
        <v>204</v>
      </c>
      <c r="G128" s="209" t="s">
        <v>205</v>
      </c>
      <c r="H128" s="210">
        <v>0.069000000000000006</v>
      </c>
      <c r="I128" s="211"/>
      <c r="J128" s="212">
        <f>ROUND(I128*H128,2)</f>
        <v>0</v>
      </c>
      <c r="K128" s="208" t="s">
        <v>173</v>
      </c>
      <c r="L128" s="45"/>
      <c r="M128" s="213" t="s">
        <v>19</v>
      </c>
      <c r="N128" s="214" t="s">
        <v>42</v>
      </c>
      <c r="O128" s="85"/>
      <c r="P128" s="215">
        <f>O128*H128</f>
        <v>0</v>
      </c>
      <c r="Q128" s="215">
        <v>1.06277</v>
      </c>
      <c r="R128" s="215">
        <f>Q128*H128</f>
        <v>0.073331130000000008</v>
      </c>
      <c r="S128" s="215">
        <v>0</v>
      </c>
      <c r="T128" s="216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17" t="s">
        <v>161</v>
      </c>
      <c r="AT128" s="217" t="s">
        <v>157</v>
      </c>
      <c r="AU128" s="217" t="s">
        <v>153</v>
      </c>
      <c r="AY128" s="18" t="s">
        <v>152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8" t="s">
        <v>79</v>
      </c>
      <c r="BK128" s="218">
        <f>ROUND(I128*H128,2)</f>
        <v>0</v>
      </c>
      <c r="BL128" s="18" t="s">
        <v>161</v>
      </c>
      <c r="BM128" s="217" t="s">
        <v>745</v>
      </c>
    </row>
    <row r="129" s="2" customFormat="1">
      <c r="A129" s="39"/>
      <c r="B129" s="40"/>
      <c r="C129" s="41"/>
      <c r="D129" s="242" t="s">
        <v>175</v>
      </c>
      <c r="E129" s="41"/>
      <c r="F129" s="243" t="s">
        <v>207</v>
      </c>
      <c r="G129" s="41"/>
      <c r="H129" s="41"/>
      <c r="I129" s="244"/>
      <c r="J129" s="41"/>
      <c r="K129" s="41"/>
      <c r="L129" s="45"/>
      <c r="M129" s="245"/>
      <c r="N129" s="246"/>
      <c r="O129" s="85"/>
      <c r="P129" s="85"/>
      <c r="Q129" s="85"/>
      <c r="R129" s="85"/>
      <c r="S129" s="85"/>
      <c r="T129" s="86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175</v>
      </c>
      <c r="AU129" s="18" t="s">
        <v>153</v>
      </c>
    </row>
    <row r="130" s="13" customFormat="1">
      <c r="A130" s="13"/>
      <c r="B130" s="219"/>
      <c r="C130" s="220"/>
      <c r="D130" s="221" t="s">
        <v>163</v>
      </c>
      <c r="E130" s="222" t="s">
        <v>19</v>
      </c>
      <c r="F130" s="223" t="s">
        <v>208</v>
      </c>
      <c r="G130" s="220"/>
      <c r="H130" s="224">
        <v>0.069000000000000006</v>
      </c>
      <c r="I130" s="225"/>
      <c r="J130" s="220"/>
      <c r="K130" s="220"/>
      <c r="L130" s="226"/>
      <c r="M130" s="227"/>
      <c r="N130" s="228"/>
      <c r="O130" s="228"/>
      <c r="P130" s="228"/>
      <c r="Q130" s="228"/>
      <c r="R130" s="228"/>
      <c r="S130" s="228"/>
      <c r="T130" s="22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0" t="s">
        <v>163</v>
      </c>
      <c r="AU130" s="230" t="s">
        <v>153</v>
      </c>
      <c r="AV130" s="13" t="s">
        <v>81</v>
      </c>
      <c r="AW130" s="13" t="s">
        <v>33</v>
      </c>
      <c r="AX130" s="13" t="s">
        <v>71</v>
      </c>
      <c r="AY130" s="230" t="s">
        <v>152</v>
      </c>
    </row>
    <row r="131" s="14" customFormat="1">
      <c r="A131" s="14"/>
      <c r="B131" s="231"/>
      <c r="C131" s="232"/>
      <c r="D131" s="221" t="s">
        <v>163</v>
      </c>
      <c r="E131" s="233" t="s">
        <v>19</v>
      </c>
      <c r="F131" s="234" t="s">
        <v>166</v>
      </c>
      <c r="G131" s="232"/>
      <c r="H131" s="235">
        <v>0.069000000000000006</v>
      </c>
      <c r="I131" s="236"/>
      <c r="J131" s="232"/>
      <c r="K131" s="232"/>
      <c r="L131" s="237"/>
      <c r="M131" s="238"/>
      <c r="N131" s="239"/>
      <c r="O131" s="239"/>
      <c r="P131" s="239"/>
      <c r="Q131" s="239"/>
      <c r="R131" s="239"/>
      <c r="S131" s="239"/>
      <c r="T131" s="240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41" t="s">
        <v>163</v>
      </c>
      <c r="AU131" s="241" t="s">
        <v>153</v>
      </c>
      <c r="AV131" s="14" t="s">
        <v>161</v>
      </c>
      <c r="AW131" s="14" t="s">
        <v>33</v>
      </c>
      <c r="AX131" s="14" t="s">
        <v>79</v>
      </c>
      <c r="AY131" s="241" t="s">
        <v>152</v>
      </c>
    </row>
    <row r="132" s="2" customFormat="1" ht="16.5" customHeight="1">
      <c r="A132" s="39"/>
      <c r="B132" s="40"/>
      <c r="C132" s="206" t="s">
        <v>196</v>
      </c>
      <c r="D132" s="206" t="s">
        <v>157</v>
      </c>
      <c r="E132" s="207" t="s">
        <v>210</v>
      </c>
      <c r="F132" s="208" t="s">
        <v>211</v>
      </c>
      <c r="G132" s="209" t="s">
        <v>199</v>
      </c>
      <c r="H132" s="210">
        <v>0.69499999999999995</v>
      </c>
      <c r="I132" s="211"/>
      <c r="J132" s="212">
        <f>ROUND(I132*H132,2)</f>
        <v>0</v>
      </c>
      <c r="K132" s="208" t="s">
        <v>19</v>
      </c>
      <c r="L132" s="45"/>
      <c r="M132" s="213" t="s">
        <v>19</v>
      </c>
      <c r="N132" s="214" t="s">
        <v>42</v>
      </c>
      <c r="O132" s="85"/>
      <c r="P132" s="215">
        <f>O132*H132</f>
        <v>0</v>
      </c>
      <c r="Q132" s="215">
        <v>0.20250000000000001</v>
      </c>
      <c r="R132" s="215">
        <f>Q132*H132</f>
        <v>0.14073749999999999</v>
      </c>
      <c r="S132" s="215">
        <v>0</v>
      </c>
      <c r="T132" s="216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17" t="s">
        <v>161</v>
      </c>
      <c r="AT132" s="217" t="s">
        <v>157</v>
      </c>
      <c r="AU132" s="217" t="s">
        <v>153</v>
      </c>
      <c r="AY132" s="18" t="s">
        <v>152</v>
      </c>
      <c r="BE132" s="218">
        <f>IF(N132="základní",J132,0)</f>
        <v>0</v>
      </c>
      <c r="BF132" s="218">
        <f>IF(N132="snížená",J132,0)</f>
        <v>0</v>
      </c>
      <c r="BG132" s="218">
        <f>IF(N132="zákl. přenesená",J132,0)</f>
        <v>0</v>
      </c>
      <c r="BH132" s="218">
        <f>IF(N132="sníž. přenesená",J132,0)</f>
        <v>0</v>
      </c>
      <c r="BI132" s="218">
        <f>IF(N132="nulová",J132,0)</f>
        <v>0</v>
      </c>
      <c r="BJ132" s="18" t="s">
        <v>79</v>
      </c>
      <c r="BK132" s="218">
        <f>ROUND(I132*H132,2)</f>
        <v>0</v>
      </c>
      <c r="BL132" s="18" t="s">
        <v>161</v>
      </c>
      <c r="BM132" s="217" t="s">
        <v>746</v>
      </c>
    </row>
    <row r="133" s="13" customFormat="1">
      <c r="A133" s="13"/>
      <c r="B133" s="219"/>
      <c r="C133" s="220"/>
      <c r="D133" s="221" t="s">
        <v>163</v>
      </c>
      <c r="E133" s="222" t="s">
        <v>19</v>
      </c>
      <c r="F133" s="223" t="s">
        <v>213</v>
      </c>
      <c r="G133" s="220"/>
      <c r="H133" s="224">
        <v>0.69499999999999995</v>
      </c>
      <c r="I133" s="225"/>
      <c r="J133" s="220"/>
      <c r="K133" s="220"/>
      <c r="L133" s="226"/>
      <c r="M133" s="227"/>
      <c r="N133" s="228"/>
      <c r="O133" s="228"/>
      <c r="P133" s="228"/>
      <c r="Q133" s="228"/>
      <c r="R133" s="228"/>
      <c r="S133" s="228"/>
      <c r="T133" s="22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0" t="s">
        <v>163</v>
      </c>
      <c r="AU133" s="230" t="s">
        <v>153</v>
      </c>
      <c r="AV133" s="13" t="s">
        <v>81</v>
      </c>
      <c r="AW133" s="13" t="s">
        <v>33</v>
      </c>
      <c r="AX133" s="13" t="s">
        <v>71</v>
      </c>
      <c r="AY133" s="230" t="s">
        <v>152</v>
      </c>
    </row>
    <row r="134" s="14" customFormat="1">
      <c r="A134" s="14"/>
      <c r="B134" s="231"/>
      <c r="C134" s="232"/>
      <c r="D134" s="221" t="s">
        <v>163</v>
      </c>
      <c r="E134" s="233" t="s">
        <v>19</v>
      </c>
      <c r="F134" s="234" t="s">
        <v>166</v>
      </c>
      <c r="G134" s="232"/>
      <c r="H134" s="235">
        <v>0.69499999999999995</v>
      </c>
      <c r="I134" s="236"/>
      <c r="J134" s="232"/>
      <c r="K134" s="232"/>
      <c r="L134" s="237"/>
      <c r="M134" s="238"/>
      <c r="N134" s="239"/>
      <c r="O134" s="239"/>
      <c r="P134" s="239"/>
      <c r="Q134" s="239"/>
      <c r="R134" s="239"/>
      <c r="S134" s="239"/>
      <c r="T134" s="24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1" t="s">
        <v>163</v>
      </c>
      <c r="AU134" s="241" t="s">
        <v>153</v>
      </c>
      <c r="AV134" s="14" t="s">
        <v>161</v>
      </c>
      <c r="AW134" s="14" t="s">
        <v>33</v>
      </c>
      <c r="AX134" s="14" t="s">
        <v>79</v>
      </c>
      <c r="AY134" s="241" t="s">
        <v>152</v>
      </c>
    </row>
    <row r="135" s="12" customFormat="1" ht="20.88" customHeight="1">
      <c r="A135" s="12"/>
      <c r="B135" s="190"/>
      <c r="C135" s="191"/>
      <c r="D135" s="192" t="s">
        <v>70</v>
      </c>
      <c r="E135" s="204" t="s">
        <v>216</v>
      </c>
      <c r="F135" s="204" t="s">
        <v>217</v>
      </c>
      <c r="G135" s="191"/>
      <c r="H135" s="191"/>
      <c r="I135" s="194"/>
      <c r="J135" s="205">
        <f>BK135</f>
        <v>0</v>
      </c>
      <c r="K135" s="191"/>
      <c r="L135" s="196"/>
      <c r="M135" s="197"/>
      <c r="N135" s="198"/>
      <c r="O135" s="198"/>
      <c r="P135" s="199">
        <f>SUM(P136:P139)</f>
        <v>0</v>
      </c>
      <c r="Q135" s="198"/>
      <c r="R135" s="199">
        <f>SUM(R136:R139)</f>
        <v>0.0072954000000000005</v>
      </c>
      <c r="S135" s="198"/>
      <c r="T135" s="200">
        <f>SUM(T136:T139)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01" t="s">
        <v>79</v>
      </c>
      <c r="AT135" s="202" t="s">
        <v>70</v>
      </c>
      <c r="AU135" s="202" t="s">
        <v>81</v>
      </c>
      <c r="AY135" s="201" t="s">
        <v>152</v>
      </c>
      <c r="BK135" s="203">
        <f>SUM(BK136:BK139)</f>
        <v>0</v>
      </c>
    </row>
    <row r="136" s="2" customFormat="1" ht="24.15" customHeight="1">
      <c r="A136" s="39"/>
      <c r="B136" s="40"/>
      <c r="C136" s="206" t="s">
        <v>167</v>
      </c>
      <c r="D136" s="206" t="s">
        <v>157</v>
      </c>
      <c r="E136" s="207" t="s">
        <v>219</v>
      </c>
      <c r="F136" s="208" t="s">
        <v>220</v>
      </c>
      <c r="G136" s="209" t="s">
        <v>160</v>
      </c>
      <c r="H136" s="210">
        <v>34.740000000000002</v>
      </c>
      <c r="I136" s="211"/>
      <c r="J136" s="212">
        <f>ROUND(I136*H136,2)</f>
        <v>0</v>
      </c>
      <c r="K136" s="208" t="s">
        <v>173</v>
      </c>
      <c r="L136" s="45"/>
      <c r="M136" s="213" t="s">
        <v>19</v>
      </c>
      <c r="N136" s="214" t="s">
        <v>42</v>
      </c>
      <c r="O136" s="85"/>
      <c r="P136" s="215">
        <f>O136*H136</f>
        <v>0</v>
      </c>
      <c r="Q136" s="215">
        <v>0.00021000000000000001</v>
      </c>
      <c r="R136" s="215">
        <f>Q136*H136</f>
        <v>0.0072954000000000005</v>
      </c>
      <c r="S136" s="215">
        <v>0</v>
      </c>
      <c r="T136" s="216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17" t="s">
        <v>161</v>
      </c>
      <c r="AT136" s="217" t="s">
        <v>157</v>
      </c>
      <c r="AU136" s="217" t="s">
        <v>153</v>
      </c>
      <c r="AY136" s="18" t="s">
        <v>152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8" t="s">
        <v>79</v>
      </c>
      <c r="BK136" s="218">
        <f>ROUND(I136*H136,2)</f>
        <v>0</v>
      </c>
      <c r="BL136" s="18" t="s">
        <v>161</v>
      </c>
      <c r="BM136" s="217" t="s">
        <v>747</v>
      </c>
    </row>
    <row r="137" s="2" customFormat="1">
      <c r="A137" s="39"/>
      <c r="B137" s="40"/>
      <c r="C137" s="41"/>
      <c r="D137" s="242" t="s">
        <v>175</v>
      </c>
      <c r="E137" s="41"/>
      <c r="F137" s="243" t="s">
        <v>222</v>
      </c>
      <c r="G137" s="41"/>
      <c r="H137" s="41"/>
      <c r="I137" s="244"/>
      <c r="J137" s="41"/>
      <c r="K137" s="41"/>
      <c r="L137" s="45"/>
      <c r="M137" s="245"/>
      <c r="N137" s="246"/>
      <c r="O137" s="85"/>
      <c r="P137" s="85"/>
      <c r="Q137" s="85"/>
      <c r="R137" s="85"/>
      <c r="S137" s="85"/>
      <c r="T137" s="86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175</v>
      </c>
      <c r="AU137" s="18" t="s">
        <v>153</v>
      </c>
    </row>
    <row r="138" s="13" customFormat="1">
      <c r="A138" s="13"/>
      <c r="B138" s="219"/>
      <c r="C138" s="220"/>
      <c r="D138" s="221" t="s">
        <v>163</v>
      </c>
      <c r="E138" s="222" t="s">
        <v>19</v>
      </c>
      <c r="F138" s="223" t="s">
        <v>101</v>
      </c>
      <c r="G138" s="220"/>
      <c r="H138" s="224">
        <v>34.740000000000002</v>
      </c>
      <c r="I138" s="225"/>
      <c r="J138" s="220"/>
      <c r="K138" s="220"/>
      <c r="L138" s="226"/>
      <c r="M138" s="227"/>
      <c r="N138" s="228"/>
      <c r="O138" s="228"/>
      <c r="P138" s="228"/>
      <c r="Q138" s="228"/>
      <c r="R138" s="228"/>
      <c r="S138" s="228"/>
      <c r="T138" s="22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0" t="s">
        <v>163</v>
      </c>
      <c r="AU138" s="230" t="s">
        <v>153</v>
      </c>
      <c r="AV138" s="13" t="s">
        <v>81</v>
      </c>
      <c r="AW138" s="13" t="s">
        <v>33</v>
      </c>
      <c r="AX138" s="13" t="s">
        <v>71</v>
      </c>
      <c r="AY138" s="230" t="s">
        <v>152</v>
      </c>
    </row>
    <row r="139" s="14" customFormat="1">
      <c r="A139" s="14"/>
      <c r="B139" s="231"/>
      <c r="C139" s="232"/>
      <c r="D139" s="221" t="s">
        <v>163</v>
      </c>
      <c r="E139" s="233" t="s">
        <v>19</v>
      </c>
      <c r="F139" s="234" t="s">
        <v>166</v>
      </c>
      <c r="G139" s="232"/>
      <c r="H139" s="235">
        <v>34.740000000000002</v>
      </c>
      <c r="I139" s="236"/>
      <c r="J139" s="232"/>
      <c r="K139" s="232"/>
      <c r="L139" s="237"/>
      <c r="M139" s="238"/>
      <c r="N139" s="239"/>
      <c r="O139" s="239"/>
      <c r="P139" s="239"/>
      <c r="Q139" s="239"/>
      <c r="R139" s="239"/>
      <c r="S139" s="239"/>
      <c r="T139" s="24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1" t="s">
        <v>163</v>
      </c>
      <c r="AU139" s="241" t="s">
        <v>153</v>
      </c>
      <c r="AV139" s="14" t="s">
        <v>161</v>
      </c>
      <c r="AW139" s="14" t="s">
        <v>33</v>
      </c>
      <c r="AX139" s="14" t="s">
        <v>79</v>
      </c>
      <c r="AY139" s="241" t="s">
        <v>152</v>
      </c>
    </row>
    <row r="140" s="12" customFormat="1" ht="22.8" customHeight="1">
      <c r="A140" s="12"/>
      <c r="B140" s="190"/>
      <c r="C140" s="191"/>
      <c r="D140" s="192" t="s">
        <v>70</v>
      </c>
      <c r="E140" s="204" t="s">
        <v>214</v>
      </c>
      <c r="F140" s="204" t="s">
        <v>215</v>
      </c>
      <c r="G140" s="191"/>
      <c r="H140" s="191"/>
      <c r="I140" s="194"/>
      <c r="J140" s="205">
        <f>BK140</f>
        <v>0</v>
      </c>
      <c r="K140" s="191"/>
      <c r="L140" s="196"/>
      <c r="M140" s="197"/>
      <c r="N140" s="198"/>
      <c r="O140" s="198"/>
      <c r="P140" s="199">
        <f>P141+P146</f>
        <v>0</v>
      </c>
      <c r="Q140" s="198"/>
      <c r="R140" s="199">
        <f>R141+R146</f>
        <v>0.0013896000000000002</v>
      </c>
      <c r="S140" s="198"/>
      <c r="T140" s="200">
        <f>T141+T146</f>
        <v>7.6428000000000011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01" t="s">
        <v>79</v>
      </c>
      <c r="AT140" s="202" t="s">
        <v>70</v>
      </c>
      <c r="AU140" s="202" t="s">
        <v>79</v>
      </c>
      <c r="AY140" s="201" t="s">
        <v>152</v>
      </c>
      <c r="BK140" s="203">
        <f>BK141+BK146</f>
        <v>0</v>
      </c>
    </row>
    <row r="141" s="12" customFormat="1" ht="20.88" customHeight="1">
      <c r="A141" s="12"/>
      <c r="B141" s="190"/>
      <c r="C141" s="191"/>
      <c r="D141" s="192" t="s">
        <v>70</v>
      </c>
      <c r="E141" s="204" t="s">
        <v>223</v>
      </c>
      <c r="F141" s="204" t="s">
        <v>224</v>
      </c>
      <c r="G141" s="191"/>
      <c r="H141" s="191"/>
      <c r="I141" s="194"/>
      <c r="J141" s="205">
        <f>BK141</f>
        <v>0</v>
      </c>
      <c r="K141" s="191"/>
      <c r="L141" s="196"/>
      <c r="M141" s="197"/>
      <c r="N141" s="198"/>
      <c r="O141" s="198"/>
      <c r="P141" s="199">
        <f>SUM(P142:P145)</f>
        <v>0</v>
      </c>
      <c r="Q141" s="198"/>
      <c r="R141" s="199">
        <f>SUM(R142:R145)</f>
        <v>0.0013896000000000002</v>
      </c>
      <c r="S141" s="198"/>
      <c r="T141" s="200">
        <f>SUM(T142:T145)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1" t="s">
        <v>79</v>
      </c>
      <c r="AT141" s="202" t="s">
        <v>70</v>
      </c>
      <c r="AU141" s="202" t="s">
        <v>81</v>
      </c>
      <c r="AY141" s="201" t="s">
        <v>152</v>
      </c>
      <c r="BK141" s="203">
        <f>SUM(BK142:BK145)</f>
        <v>0</v>
      </c>
    </row>
    <row r="142" s="2" customFormat="1" ht="24.15" customHeight="1">
      <c r="A142" s="39"/>
      <c r="B142" s="40"/>
      <c r="C142" s="206" t="s">
        <v>209</v>
      </c>
      <c r="D142" s="206" t="s">
        <v>157</v>
      </c>
      <c r="E142" s="207" t="s">
        <v>225</v>
      </c>
      <c r="F142" s="208" t="s">
        <v>226</v>
      </c>
      <c r="G142" s="209" t="s">
        <v>160</v>
      </c>
      <c r="H142" s="210">
        <v>34.740000000000002</v>
      </c>
      <c r="I142" s="211"/>
      <c r="J142" s="212">
        <f>ROUND(I142*H142,2)</f>
        <v>0</v>
      </c>
      <c r="K142" s="208" t="s">
        <v>173</v>
      </c>
      <c r="L142" s="45"/>
      <c r="M142" s="213" t="s">
        <v>19</v>
      </c>
      <c r="N142" s="214" t="s">
        <v>42</v>
      </c>
      <c r="O142" s="85"/>
      <c r="P142" s="215">
        <f>O142*H142</f>
        <v>0</v>
      </c>
      <c r="Q142" s="215">
        <v>4.0000000000000003E-05</v>
      </c>
      <c r="R142" s="215">
        <f>Q142*H142</f>
        <v>0.0013896000000000002</v>
      </c>
      <c r="S142" s="215">
        <v>0</v>
      </c>
      <c r="T142" s="216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17" t="s">
        <v>161</v>
      </c>
      <c r="AT142" s="217" t="s">
        <v>157</v>
      </c>
      <c r="AU142" s="217" t="s">
        <v>153</v>
      </c>
      <c r="AY142" s="18" t="s">
        <v>152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8" t="s">
        <v>79</v>
      </c>
      <c r="BK142" s="218">
        <f>ROUND(I142*H142,2)</f>
        <v>0</v>
      </c>
      <c r="BL142" s="18" t="s">
        <v>161</v>
      </c>
      <c r="BM142" s="217" t="s">
        <v>748</v>
      </c>
    </row>
    <row r="143" s="2" customFormat="1">
      <c r="A143" s="39"/>
      <c r="B143" s="40"/>
      <c r="C143" s="41"/>
      <c r="D143" s="242" t="s">
        <v>175</v>
      </c>
      <c r="E143" s="41"/>
      <c r="F143" s="243" t="s">
        <v>228</v>
      </c>
      <c r="G143" s="41"/>
      <c r="H143" s="41"/>
      <c r="I143" s="244"/>
      <c r="J143" s="41"/>
      <c r="K143" s="41"/>
      <c r="L143" s="45"/>
      <c r="M143" s="245"/>
      <c r="N143" s="246"/>
      <c r="O143" s="85"/>
      <c r="P143" s="85"/>
      <c r="Q143" s="85"/>
      <c r="R143" s="85"/>
      <c r="S143" s="85"/>
      <c r="T143" s="86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175</v>
      </c>
      <c r="AU143" s="18" t="s">
        <v>153</v>
      </c>
    </row>
    <row r="144" s="13" customFormat="1">
      <c r="A144" s="13"/>
      <c r="B144" s="219"/>
      <c r="C144" s="220"/>
      <c r="D144" s="221" t="s">
        <v>163</v>
      </c>
      <c r="E144" s="222" t="s">
        <v>19</v>
      </c>
      <c r="F144" s="223" t="s">
        <v>101</v>
      </c>
      <c r="G144" s="220"/>
      <c r="H144" s="224">
        <v>34.740000000000002</v>
      </c>
      <c r="I144" s="225"/>
      <c r="J144" s="220"/>
      <c r="K144" s="220"/>
      <c r="L144" s="226"/>
      <c r="M144" s="227"/>
      <c r="N144" s="228"/>
      <c r="O144" s="228"/>
      <c r="P144" s="228"/>
      <c r="Q144" s="228"/>
      <c r="R144" s="228"/>
      <c r="S144" s="228"/>
      <c r="T144" s="22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0" t="s">
        <v>163</v>
      </c>
      <c r="AU144" s="230" t="s">
        <v>153</v>
      </c>
      <c r="AV144" s="13" t="s">
        <v>81</v>
      </c>
      <c r="AW144" s="13" t="s">
        <v>33</v>
      </c>
      <c r="AX144" s="13" t="s">
        <v>71</v>
      </c>
      <c r="AY144" s="230" t="s">
        <v>152</v>
      </c>
    </row>
    <row r="145" s="14" customFormat="1">
      <c r="A145" s="14"/>
      <c r="B145" s="231"/>
      <c r="C145" s="232"/>
      <c r="D145" s="221" t="s">
        <v>163</v>
      </c>
      <c r="E145" s="233" t="s">
        <v>19</v>
      </c>
      <c r="F145" s="234" t="s">
        <v>166</v>
      </c>
      <c r="G145" s="232"/>
      <c r="H145" s="235">
        <v>34.740000000000002</v>
      </c>
      <c r="I145" s="236"/>
      <c r="J145" s="232"/>
      <c r="K145" s="232"/>
      <c r="L145" s="237"/>
      <c r="M145" s="238"/>
      <c r="N145" s="239"/>
      <c r="O145" s="239"/>
      <c r="P145" s="239"/>
      <c r="Q145" s="239"/>
      <c r="R145" s="239"/>
      <c r="S145" s="239"/>
      <c r="T145" s="24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41" t="s">
        <v>163</v>
      </c>
      <c r="AU145" s="241" t="s">
        <v>153</v>
      </c>
      <c r="AV145" s="14" t="s">
        <v>161</v>
      </c>
      <c r="AW145" s="14" t="s">
        <v>33</v>
      </c>
      <c r="AX145" s="14" t="s">
        <v>79</v>
      </c>
      <c r="AY145" s="241" t="s">
        <v>152</v>
      </c>
    </row>
    <row r="146" s="12" customFormat="1" ht="20.88" customHeight="1">
      <c r="A146" s="12"/>
      <c r="B146" s="190"/>
      <c r="C146" s="191"/>
      <c r="D146" s="192" t="s">
        <v>70</v>
      </c>
      <c r="E146" s="204" t="s">
        <v>229</v>
      </c>
      <c r="F146" s="204" t="s">
        <v>230</v>
      </c>
      <c r="G146" s="191"/>
      <c r="H146" s="191"/>
      <c r="I146" s="194"/>
      <c r="J146" s="205">
        <f>BK146</f>
        <v>0</v>
      </c>
      <c r="K146" s="191"/>
      <c r="L146" s="196"/>
      <c r="M146" s="197"/>
      <c r="N146" s="198"/>
      <c r="O146" s="198"/>
      <c r="P146" s="199">
        <f>SUM(P147:P150)</f>
        <v>0</v>
      </c>
      <c r="Q146" s="198"/>
      <c r="R146" s="199">
        <f>SUM(R147:R150)</f>
        <v>0</v>
      </c>
      <c r="S146" s="198"/>
      <c r="T146" s="200">
        <f>SUM(T147:T150)</f>
        <v>7.6428000000000011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01" t="s">
        <v>79</v>
      </c>
      <c r="AT146" s="202" t="s">
        <v>70</v>
      </c>
      <c r="AU146" s="202" t="s">
        <v>81</v>
      </c>
      <c r="AY146" s="201" t="s">
        <v>152</v>
      </c>
      <c r="BK146" s="203">
        <f>SUM(BK147:BK150)</f>
        <v>0</v>
      </c>
    </row>
    <row r="147" s="2" customFormat="1" ht="16.5" customHeight="1">
      <c r="A147" s="39"/>
      <c r="B147" s="40"/>
      <c r="C147" s="206" t="s">
        <v>218</v>
      </c>
      <c r="D147" s="206" t="s">
        <v>157</v>
      </c>
      <c r="E147" s="207" t="s">
        <v>243</v>
      </c>
      <c r="F147" s="208" t="s">
        <v>244</v>
      </c>
      <c r="G147" s="209" t="s">
        <v>199</v>
      </c>
      <c r="H147" s="210">
        <v>3.4740000000000002</v>
      </c>
      <c r="I147" s="211"/>
      <c r="J147" s="212">
        <f>ROUND(I147*H147,2)</f>
        <v>0</v>
      </c>
      <c r="K147" s="208" t="s">
        <v>173</v>
      </c>
      <c r="L147" s="45"/>
      <c r="M147" s="213" t="s">
        <v>19</v>
      </c>
      <c r="N147" s="214" t="s">
        <v>42</v>
      </c>
      <c r="O147" s="85"/>
      <c r="P147" s="215">
        <f>O147*H147</f>
        <v>0</v>
      </c>
      <c r="Q147" s="215">
        <v>0</v>
      </c>
      <c r="R147" s="215">
        <f>Q147*H147</f>
        <v>0</v>
      </c>
      <c r="S147" s="215">
        <v>2.2000000000000002</v>
      </c>
      <c r="T147" s="216">
        <f>S147*H147</f>
        <v>7.6428000000000011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17" t="s">
        <v>161</v>
      </c>
      <c r="AT147" s="217" t="s">
        <v>157</v>
      </c>
      <c r="AU147" s="217" t="s">
        <v>153</v>
      </c>
      <c r="AY147" s="18" t="s">
        <v>152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8" t="s">
        <v>79</v>
      </c>
      <c r="BK147" s="218">
        <f>ROUND(I147*H147,2)</f>
        <v>0</v>
      </c>
      <c r="BL147" s="18" t="s">
        <v>161</v>
      </c>
      <c r="BM147" s="217" t="s">
        <v>749</v>
      </c>
    </row>
    <row r="148" s="2" customFormat="1">
      <c r="A148" s="39"/>
      <c r="B148" s="40"/>
      <c r="C148" s="41"/>
      <c r="D148" s="242" t="s">
        <v>175</v>
      </c>
      <c r="E148" s="41"/>
      <c r="F148" s="243" t="s">
        <v>246</v>
      </c>
      <c r="G148" s="41"/>
      <c r="H148" s="41"/>
      <c r="I148" s="244"/>
      <c r="J148" s="41"/>
      <c r="K148" s="41"/>
      <c r="L148" s="45"/>
      <c r="M148" s="245"/>
      <c r="N148" s="246"/>
      <c r="O148" s="85"/>
      <c r="P148" s="85"/>
      <c r="Q148" s="85"/>
      <c r="R148" s="85"/>
      <c r="S148" s="85"/>
      <c r="T148" s="86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175</v>
      </c>
      <c r="AU148" s="18" t="s">
        <v>153</v>
      </c>
    </row>
    <row r="149" s="13" customFormat="1">
      <c r="A149" s="13"/>
      <c r="B149" s="219"/>
      <c r="C149" s="220"/>
      <c r="D149" s="221" t="s">
        <v>163</v>
      </c>
      <c r="E149" s="222" t="s">
        <v>19</v>
      </c>
      <c r="F149" s="223" t="s">
        <v>247</v>
      </c>
      <c r="G149" s="220"/>
      <c r="H149" s="224">
        <v>3.4740000000000002</v>
      </c>
      <c r="I149" s="225"/>
      <c r="J149" s="220"/>
      <c r="K149" s="220"/>
      <c r="L149" s="226"/>
      <c r="M149" s="227"/>
      <c r="N149" s="228"/>
      <c r="O149" s="228"/>
      <c r="P149" s="228"/>
      <c r="Q149" s="228"/>
      <c r="R149" s="228"/>
      <c r="S149" s="228"/>
      <c r="T149" s="229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0" t="s">
        <v>163</v>
      </c>
      <c r="AU149" s="230" t="s">
        <v>153</v>
      </c>
      <c r="AV149" s="13" t="s">
        <v>81</v>
      </c>
      <c r="AW149" s="13" t="s">
        <v>33</v>
      </c>
      <c r="AX149" s="13" t="s">
        <v>71</v>
      </c>
      <c r="AY149" s="230" t="s">
        <v>152</v>
      </c>
    </row>
    <row r="150" s="14" customFormat="1">
      <c r="A150" s="14"/>
      <c r="B150" s="231"/>
      <c r="C150" s="232"/>
      <c r="D150" s="221" t="s">
        <v>163</v>
      </c>
      <c r="E150" s="233" t="s">
        <v>19</v>
      </c>
      <c r="F150" s="234" t="s">
        <v>166</v>
      </c>
      <c r="G150" s="232"/>
      <c r="H150" s="235">
        <v>3.4740000000000002</v>
      </c>
      <c r="I150" s="236"/>
      <c r="J150" s="232"/>
      <c r="K150" s="232"/>
      <c r="L150" s="237"/>
      <c r="M150" s="238"/>
      <c r="N150" s="239"/>
      <c r="O150" s="239"/>
      <c r="P150" s="239"/>
      <c r="Q150" s="239"/>
      <c r="R150" s="239"/>
      <c r="S150" s="239"/>
      <c r="T150" s="24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41" t="s">
        <v>163</v>
      </c>
      <c r="AU150" s="241" t="s">
        <v>153</v>
      </c>
      <c r="AV150" s="14" t="s">
        <v>161</v>
      </c>
      <c r="AW150" s="14" t="s">
        <v>33</v>
      </c>
      <c r="AX150" s="14" t="s">
        <v>79</v>
      </c>
      <c r="AY150" s="241" t="s">
        <v>152</v>
      </c>
    </row>
    <row r="151" s="12" customFormat="1" ht="22.8" customHeight="1">
      <c r="A151" s="12"/>
      <c r="B151" s="190"/>
      <c r="C151" s="191"/>
      <c r="D151" s="192" t="s">
        <v>70</v>
      </c>
      <c r="E151" s="204" t="s">
        <v>248</v>
      </c>
      <c r="F151" s="204" t="s">
        <v>249</v>
      </c>
      <c r="G151" s="191"/>
      <c r="H151" s="191"/>
      <c r="I151" s="194"/>
      <c r="J151" s="205">
        <f>BK151</f>
        <v>0</v>
      </c>
      <c r="K151" s="191"/>
      <c r="L151" s="196"/>
      <c r="M151" s="197"/>
      <c r="N151" s="198"/>
      <c r="O151" s="198"/>
      <c r="P151" s="199">
        <f>SUM(P152:P162)</f>
        <v>0</v>
      </c>
      <c r="Q151" s="198"/>
      <c r="R151" s="199">
        <f>SUM(R152:R162)</f>
        <v>0</v>
      </c>
      <c r="S151" s="198"/>
      <c r="T151" s="200">
        <f>SUM(T152:T162)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01" t="s">
        <v>79</v>
      </c>
      <c r="AT151" s="202" t="s">
        <v>70</v>
      </c>
      <c r="AU151" s="202" t="s">
        <v>79</v>
      </c>
      <c r="AY151" s="201" t="s">
        <v>152</v>
      </c>
      <c r="BK151" s="203">
        <f>SUM(BK152:BK162)</f>
        <v>0</v>
      </c>
    </row>
    <row r="152" s="2" customFormat="1" ht="24.15" customHeight="1">
      <c r="A152" s="39"/>
      <c r="B152" s="40"/>
      <c r="C152" s="206" t="s">
        <v>214</v>
      </c>
      <c r="D152" s="206" t="s">
        <v>157</v>
      </c>
      <c r="E152" s="207" t="s">
        <v>251</v>
      </c>
      <c r="F152" s="208" t="s">
        <v>252</v>
      </c>
      <c r="G152" s="209" t="s">
        <v>205</v>
      </c>
      <c r="H152" s="210">
        <v>7.8879999999999999</v>
      </c>
      <c r="I152" s="211"/>
      <c r="J152" s="212">
        <f>ROUND(I152*H152,2)</f>
        <v>0</v>
      </c>
      <c r="K152" s="208" t="s">
        <v>173</v>
      </c>
      <c r="L152" s="45"/>
      <c r="M152" s="213" t="s">
        <v>19</v>
      </c>
      <c r="N152" s="214" t="s">
        <v>42</v>
      </c>
      <c r="O152" s="85"/>
      <c r="P152" s="215">
        <f>O152*H152</f>
        <v>0</v>
      </c>
      <c r="Q152" s="215">
        <v>0</v>
      </c>
      <c r="R152" s="215">
        <f>Q152*H152</f>
        <v>0</v>
      </c>
      <c r="S152" s="215">
        <v>0</v>
      </c>
      <c r="T152" s="216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17" t="s">
        <v>161</v>
      </c>
      <c r="AT152" s="217" t="s">
        <v>157</v>
      </c>
      <c r="AU152" s="217" t="s">
        <v>81</v>
      </c>
      <c r="AY152" s="18" t="s">
        <v>152</v>
      </c>
      <c r="BE152" s="218">
        <f>IF(N152="základní",J152,0)</f>
        <v>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8" t="s">
        <v>79</v>
      </c>
      <c r="BK152" s="218">
        <f>ROUND(I152*H152,2)</f>
        <v>0</v>
      </c>
      <c r="BL152" s="18" t="s">
        <v>161</v>
      </c>
      <c r="BM152" s="217" t="s">
        <v>750</v>
      </c>
    </row>
    <row r="153" s="2" customFormat="1">
      <c r="A153" s="39"/>
      <c r="B153" s="40"/>
      <c r="C153" s="41"/>
      <c r="D153" s="242" t="s">
        <v>175</v>
      </c>
      <c r="E153" s="41"/>
      <c r="F153" s="243" t="s">
        <v>254</v>
      </c>
      <c r="G153" s="41"/>
      <c r="H153" s="41"/>
      <c r="I153" s="244"/>
      <c r="J153" s="41"/>
      <c r="K153" s="41"/>
      <c r="L153" s="45"/>
      <c r="M153" s="245"/>
      <c r="N153" s="246"/>
      <c r="O153" s="85"/>
      <c r="P153" s="85"/>
      <c r="Q153" s="85"/>
      <c r="R153" s="85"/>
      <c r="S153" s="85"/>
      <c r="T153" s="86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175</v>
      </c>
      <c r="AU153" s="18" t="s">
        <v>81</v>
      </c>
    </row>
    <row r="154" s="2" customFormat="1" ht="21.75" customHeight="1">
      <c r="A154" s="39"/>
      <c r="B154" s="40"/>
      <c r="C154" s="206" t="s">
        <v>231</v>
      </c>
      <c r="D154" s="206" t="s">
        <v>157</v>
      </c>
      <c r="E154" s="207" t="s">
        <v>256</v>
      </c>
      <c r="F154" s="208" t="s">
        <v>257</v>
      </c>
      <c r="G154" s="209" t="s">
        <v>205</v>
      </c>
      <c r="H154" s="210">
        <v>7.8879999999999999</v>
      </c>
      <c r="I154" s="211"/>
      <c r="J154" s="212">
        <f>ROUND(I154*H154,2)</f>
        <v>0</v>
      </c>
      <c r="K154" s="208" t="s">
        <v>173</v>
      </c>
      <c r="L154" s="45"/>
      <c r="M154" s="213" t="s">
        <v>19</v>
      </c>
      <c r="N154" s="214" t="s">
        <v>42</v>
      </c>
      <c r="O154" s="85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17" t="s">
        <v>161</v>
      </c>
      <c r="AT154" s="217" t="s">
        <v>157</v>
      </c>
      <c r="AU154" s="217" t="s">
        <v>81</v>
      </c>
      <c r="AY154" s="18" t="s">
        <v>152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8" t="s">
        <v>79</v>
      </c>
      <c r="BK154" s="218">
        <f>ROUND(I154*H154,2)</f>
        <v>0</v>
      </c>
      <c r="BL154" s="18" t="s">
        <v>161</v>
      </c>
      <c r="BM154" s="217" t="s">
        <v>751</v>
      </c>
    </row>
    <row r="155" s="2" customFormat="1">
      <c r="A155" s="39"/>
      <c r="B155" s="40"/>
      <c r="C155" s="41"/>
      <c r="D155" s="242" t="s">
        <v>175</v>
      </c>
      <c r="E155" s="41"/>
      <c r="F155" s="243" t="s">
        <v>259</v>
      </c>
      <c r="G155" s="41"/>
      <c r="H155" s="41"/>
      <c r="I155" s="244"/>
      <c r="J155" s="41"/>
      <c r="K155" s="41"/>
      <c r="L155" s="45"/>
      <c r="M155" s="245"/>
      <c r="N155" s="246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175</v>
      </c>
      <c r="AU155" s="18" t="s">
        <v>81</v>
      </c>
    </row>
    <row r="156" s="2" customFormat="1" ht="24.15" customHeight="1">
      <c r="A156" s="39"/>
      <c r="B156" s="40"/>
      <c r="C156" s="206" t="s">
        <v>236</v>
      </c>
      <c r="D156" s="206" t="s">
        <v>157</v>
      </c>
      <c r="E156" s="207" t="s">
        <v>260</v>
      </c>
      <c r="F156" s="208" t="s">
        <v>261</v>
      </c>
      <c r="G156" s="209" t="s">
        <v>205</v>
      </c>
      <c r="H156" s="210">
        <v>78.879999999999995</v>
      </c>
      <c r="I156" s="211"/>
      <c r="J156" s="212">
        <f>ROUND(I156*H156,2)</f>
        <v>0</v>
      </c>
      <c r="K156" s="208" t="s">
        <v>173</v>
      </c>
      <c r="L156" s="45"/>
      <c r="M156" s="213" t="s">
        <v>19</v>
      </c>
      <c r="N156" s="214" t="s">
        <v>42</v>
      </c>
      <c r="O156" s="85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17" t="s">
        <v>161</v>
      </c>
      <c r="AT156" s="217" t="s">
        <v>157</v>
      </c>
      <c r="AU156" s="217" t="s">
        <v>81</v>
      </c>
      <c r="AY156" s="18" t="s">
        <v>152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8" t="s">
        <v>79</v>
      </c>
      <c r="BK156" s="218">
        <f>ROUND(I156*H156,2)</f>
        <v>0</v>
      </c>
      <c r="BL156" s="18" t="s">
        <v>161</v>
      </c>
      <c r="BM156" s="217" t="s">
        <v>752</v>
      </c>
    </row>
    <row r="157" s="2" customFormat="1">
      <c r="A157" s="39"/>
      <c r="B157" s="40"/>
      <c r="C157" s="41"/>
      <c r="D157" s="242" t="s">
        <v>175</v>
      </c>
      <c r="E157" s="41"/>
      <c r="F157" s="243" t="s">
        <v>263</v>
      </c>
      <c r="G157" s="41"/>
      <c r="H157" s="41"/>
      <c r="I157" s="244"/>
      <c r="J157" s="41"/>
      <c r="K157" s="41"/>
      <c r="L157" s="45"/>
      <c r="M157" s="245"/>
      <c r="N157" s="246"/>
      <c r="O157" s="85"/>
      <c r="P157" s="85"/>
      <c r="Q157" s="85"/>
      <c r="R157" s="85"/>
      <c r="S157" s="85"/>
      <c r="T157" s="86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175</v>
      </c>
      <c r="AU157" s="18" t="s">
        <v>81</v>
      </c>
    </row>
    <row r="158" s="13" customFormat="1">
      <c r="A158" s="13"/>
      <c r="B158" s="219"/>
      <c r="C158" s="220"/>
      <c r="D158" s="221" t="s">
        <v>163</v>
      </c>
      <c r="E158" s="220"/>
      <c r="F158" s="223" t="s">
        <v>753</v>
      </c>
      <c r="G158" s="220"/>
      <c r="H158" s="224">
        <v>78.879999999999995</v>
      </c>
      <c r="I158" s="225"/>
      <c r="J158" s="220"/>
      <c r="K158" s="220"/>
      <c r="L158" s="226"/>
      <c r="M158" s="227"/>
      <c r="N158" s="228"/>
      <c r="O158" s="228"/>
      <c r="P158" s="228"/>
      <c r="Q158" s="228"/>
      <c r="R158" s="228"/>
      <c r="S158" s="228"/>
      <c r="T158" s="229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0" t="s">
        <v>163</v>
      </c>
      <c r="AU158" s="230" t="s">
        <v>81</v>
      </c>
      <c r="AV158" s="13" t="s">
        <v>81</v>
      </c>
      <c r="AW158" s="13" t="s">
        <v>4</v>
      </c>
      <c r="AX158" s="13" t="s">
        <v>79</v>
      </c>
      <c r="AY158" s="230" t="s">
        <v>152</v>
      </c>
    </row>
    <row r="159" s="2" customFormat="1" ht="24.15" customHeight="1">
      <c r="A159" s="39"/>
      <c r="B159" s="40"/>
      <c r="C159" s="206" t="s">
        <v>242</v>
      </c>
      <c r="D159" s="206" t="s">
        <v>157</v>
      </c>
      <c r="E159" s="207" t="s">
        <v>266</v>
      </c>
      <c r="F159" s="208" t="s">
        <v>267</v>
      </c>
      <c r="G159" s="209" t="s">
        <v>205</v>
      </c>
      <c r="H159" s="210">
        <v>7.6429999999999998</v>
      </c>
      <c r="I159" s="211"/>
      <c r="J159" s="212">
        <f>ROUND(I159*H159,2)</f>
        <v>0</v>
      </c>
      <c r="K159" s="208" t="s">
        <v>173</v>
      </c>
      <c r="L159" s="45"/>
      <c r="M159" s="213" t="s">
        <v>19</v>
      </c>
      <c r="N159" s="214" t="s">
        <v>42</v>
      </c>
      <c r="O159" s="85"/>
      <c r="P159" s="215">
        <f>O159*H159</f>
        <v>0</v>
      </c>
      <c r="Q159" s="215">
        <v>0</v>
      </c>
      <c r="R159" s="215">
        <f>Q159*H159</f>
        <v>0</v>
      </c>
      <c r="S159" s="215">
        <v>0</v>
      </c>
      <c r="T159" s="216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17" t="s">
        <v>161</v>
      </c>
      <c r="AT159" s="217" t="s">
        <v>157</v>
      </c>
      <c r="AU159" s="217" t="s">
        <v>81</v>
      </c>
      <c r="AY159" s="18" t="s">
        <v>152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8" t="s">
        <v>79</v>
      </c>
      <c r="BK159" s="218">
        <f>ROUND(I159*H159,2)</f>
        <v>0</v>
      </c>
      <c r="BL159" s="18" t="s">
        <v>161</v>
      </c>
      <c r="BM159" s="217" t="s">
        <v>754</v>
      </c>
    </row>
    <row r="160" s="2" customFormat="1">
      <c r="A160" s="39"/>
      <c r="B160" s="40"/>
      <c r="C160" s="41"/>
      <c r="D160" s="242" t="s">
        <v>175</v>
      </c>
      <c r="E160" s="41"/>
      <c r="F160" s="243" t="s">
        <v>269</v>
      </c>
      <c r="G160" s="41"/>
      <c r="H160" s="41"/>
      <c r="I160" s="244"/>
      <c r="J160" s="41"/>
      <c r="K160" s="41"/>
      <c r="L160" s="45"/>
      <c r="M160" s="245"/>
      <c r="N160" s="246"/>
      <c r="O160" s="85"/>
      <c r="P160" s="85"/>
      <c r="Q160" s="85"/>
      <c r="R160" s="85"/>
      <c r="S160" s="85"/>
      <c r="T160" s="86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175</v>
      </c>
      <c r="AU160" s="18" t="s">
        <v>81</v>
      </c>
    </row>
    <row r="161" s="2" customFormat="1" ht="24.15" customHeight="1">
      <c r="A161" s="39"/>
      <c r="B161" s="40"/>
      <c r="C161" s="206" t="s">
        <v>250</v>
      </c>
      <c r="D161" s="206" t="s">
        <v>157</v>
      </c>
      <c r="E161" s="207" t="s">
        <v>276</v>
      </c>
      <c r="F161" s="208" t="s">
        <v>277</v>
      </c>
      <c r="G161" s="209" t="s">
        <v>205</v>
      </c>
      <c r="H161" s="210">
        <v>0.23400000000000001</v>
      </c>
      <c r="I161" s="211"/>
      <c r="J161" s="212">
        <f>ROUND(I161*H161,2)</f>
        <v>0</v>
      </c>
      <c r="K161" s="208" t="s">
        <v>173</v>
      </c>
      <c r="L161" s="45"/>
      <c r="M161" s="213" t="s">
        <v>19</v>
      </c>
      <c r="N161" s="214" t="s">
        <v>42</v>
      </c>
      <c r="O161" s="85"/>
      <c r="P161" s="215">
        <f>O161*H161</f>
        <v>0</v>
      </c>
      <c r="Q161" s="215">
        <v>0</v>
      </c>
      <c r="R161" s="215">
        <f>Q161*H161</f>
        <v>0</v>
      </c>
      <c r="S161" s="215">
        <v>0</v>
      </c>
      <c r="T161" s="216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17" t="s">
        <v>161</v>
      </c>
      <c r="AT161" s="217" t="s">
        <v>157</v>
      </c>
      <c r="AU161" s="217" t="s">
        <v>81</v>
      </c>
      <c r="AY161" s="18" t="s">
        <v>152</v>
      </c>
      <c r="BE161" s="218">
        <f>IF(N161="základní",J161,0)</f>
        <v>0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8" t="s">
        <v>79</v>
      </c>
      <c r="BK161" s="218">
        <f>ROUND(I161*H161,2)</f>
        <v>0</v>
      </c>
      <c r="BL161" s="18" t="s">
        <v>161</v>
      </c>
      <c r="BM161" s="217" t="s">
        <v>755</v>
      </c>
    </row>
    <row r="162" s="2" customFormat="1">
      <c r="A162" s="39"/>
      <c r="B162" s="40"/>
      <c r="C162" s="41"/>
      <c r="D162" s="242" t="s">
        <v>175</v>
      </c>
      <c r="E162" s="41"/>
      <c r="F162" s="243" t="s">
        <v>279</v>
      </c>
      <c r="G162" s="41"/>
      <c r="H162" s="41"/>
      <c r="I162" s="244"/>
      <c r="J162" s="41"/>
      <c r="K162" s="41"/>
      <c r="L162" s="45"/>
      <c r="M162" s="245"/>
      <c r="N162" s="246"/>
      <c r="O162" s="85"/>
      <c r="P162" s="85"/>
      <c r="Q162" s="85"/>
      <c r="R162" s="85"/>
      <c r="S162" s="85"/>
      <c r="T162" s="86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175</v>
      </c>
      <c r="AU162" s="18" t="s">
        <v>81</v>
      </c>
    </row>
    <row r="163" s="12" customFormat="1" ht="22.8" customHeight="1">
      <c r="A163" s="12"/>
      <c r="B163" s="190"/>
      <c r="C163" s="191"/>
      <c r="D163" s="192" t="s">
        <v>70</v>
      </c>
      <c r="E163" s="204" t="s">
        <v>280</v>
      </c>
      <c r="F163" s="204" t="s">
        <v>281</v>
      </c>
      <c r="G163" s="191"/>
      <c r="H163" s="191"/>
      <c r="I163" s="194"/>
      <c r="J163" s="205">
        <f>BK163</f>
        <v>0</v>
      </c>
      <c r="K163" s="191"/>
      <c r="L163" s="196"/>
      <c r="M163" s="197"/>
      <c r="N163" s="198"/>
      <c r="O163" s="198"/>
      <c r="P163" s="199">
        <f>SUM(P164:P165)</f>
        <v>0</v>
      </c>
      <c r="Q163" s="198"/>
      <c r="R163" s="199">
        <f>SUM(R164:R165)</f>
        <v>0</v>
      </c>
      <c r="S163" s="198"/>
      <c r="T163" s="200">
        <f>SUM(T164:T165)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01" t="s">
        <v>79</v>
      </c>
      <c r="AT163" s="202" t="s">
        <v>70</v>
      </c>
      <c r="AU163" s="202" t="s">
        <v>79</v>
      </c>
      <c r="AY163" s="201" t="s">
        <v>152</v>
      </c>
      <c r="BK163" s="203">
        <f>SUM(BK164:BK165)</f>
        <v>0</v>
      </c>
    </row>
    <row r="164" s="2" customFormat="1" ht="33" customHeight="1">
      <c r="A164" s="39"/>
      <c r="B164" s="40"/>
      <c r="C164" s="206" t="s">
        <v>255</v>
      </c>
      <c r="D164" s="206" t="s">
        <v>157</v>
      </c>
      <c r="E164" s="207" t="s">
        <v>283</v>
      </c>
      <c r="F164" s="208" t="s">
        <v>284</v>
      </c>
      <c r="G164" s="209" t="s">
        <v>205</v>
      </c>
      <c r="H164" s="210">
        <v>7.2480000000000002</v>
      </c>
      <c r="I164" s="211"/>
      <c r="J164" s="212">
        <f>ROUND(I164*H164,2)</f>
        <v>0</v>
      </c>
      <c r="K164" s="208" t="s">
        <v>173</v>
      </c>
      <c r="L164" s="45"/>
      <c r="M164" s="213" t="s">
        <v>19</v>
      </c>
      <c r="N164" s="214" t="s">
        <v>42</v>
      </c>
      <c r="O164" s="85"/>
      <c r="P164" s="215">
        <f>O164*H164</f>
        <v>0</v>
      </c>
      <c r="Q164" s="215">
        <v>0</v>
      </c>
      <c r="R164" s="215">
        <f>Q164*H164</f>
        <v>0</v>
      </c>
      <c r="S164" s="215">
        <v>0</v>
      </c>
      <c r="T164" s="216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17" t="s">
        <v>161</v>
      </c>
      <c r="AT164" s="217" t="s">
        <v>157</v>
      </c>
      <c r="AU164" s="217" t="s">
        <v>81</v>
      </c>
      <c r="AY164" s="18" t="s">
        <v>152</v>
      </c>
      <c r="BE164" s="218">
        <f>IF(N164="základní",J164,0)</f>
        <v>0</v>
      </c>
      <c r="BF164" s="218">
        <f>IF(N164="snížená",J164,0)</f>
        <v>0</v>
      </c>
      <c r="BG164" s="218">
        <f>IF(N164="zákl. přenesená",J164,0)</f>
        <v>0</v>
      </c>
      <c r="BH164" s="218">
        <f>IF(N164="sníž. přenesená",J164,0)</f>
        <v>0</v>
      </c>
      <c r="BI164" s="218">
        <f>IF(N164="nulová",J164,0)</f>
        <v>0</v>
      </c>
      <c r="BJ164" s="18" t="s">
        <v>79</v>
      </c>
      <c r="BK164" s="218">
        <f>ROUND(I164*H164,2)</f>
        <v>0</v>
      </c>
      <c r="BL164" s="18" t="s">
        <v>161</v>
      </c>
      <c r="BM164" s="217" t="s">
        <v>756</v>
      </c>
    </row>
    <row r="165" s="2" customFormat="1">
      <c r="A165" s="39"/>
      <c r="B165" s="40"/>
      <c r="C165" s="41"/>
      <c r="D165" s="242" t="s">
        <v>175</v>
      </c>
      <c r="E165" s="41"/>
      <c r="F165" s="243" t="s">
        <v>286</v>
      </c>
      <c r="G165" s="41"/>
      <c r="H165" s="41"/>
      <c r="I165" s="244"/>
      <c r="J165" s="41"/>
      <c r="K165" s="41"/>
      <c r="L165" s="45"/>
      <c r="M165" s="245"/>
      <c r="N165" s="246"/>
      <c r="O165" s="85"/>
      <c r="P165" s="85"/>
      <c r="Q165" s="85"/>
      <c r="R165" s="85"/>
      <c r="S165" s="85"/>
      <c r="T165" s="86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175</v>
      </c>
      <c r="AU165" s="18" t="s">
        <v>81</v>
      </c>
    </row>
    <row r="166" s="12" customFormat="1" ht="25.92" customHeight="1">
      <c r="A166" s="12"/>
      <c r="B166" s="190"/>
      <c r="C166" s="191"/>
      <c r="D166" s="192" t="s">
        <v>70</v>
      </c>
      <c r="E166" s="193" t="s">
        <v>287</v>
      </c>
      <c r="F166" s="193" t="s">
        <v>288</v>
      </c>
      <c r="G166" s="191"/>
      <c r="H166" s="191"/>
      <c r="I166" s="194"/>
      <c r="J166" s="195">
        <f>BK166</f>
        <v>0</v>
      </c>
      <c r="K166" s="191"/>
      <c r="L166" s="196"/>
      <c r="M166" s="197"/>
      <c r="N166" s="198"/>
      <c r="O166" s="198"/>
      <c r="P166" s="199">
        <f>P167+P182+P186+P189+P194+P219+P244+P270</f>
        <v>0</v>
      </c>
      <c r="Q166" s="198"/>
      <c r="R166" s="199">
        <f>R167+R182+R186+R189+R194+R219+R244+R270</f>
        <v>0.91020981000000001</v>
      </c>
      <c r="S166" s="198"/>
      <c r="T166" s="200">
        <f>T167+T182+T186+T189+T194+T219+T244+T270</f>
        <v>0.24518898999999997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01" t="s">
        <v>81</v>
      </c>
      <c r="AT166" s="202" t="s">
        <v>70</v>
      </c>
      <c r="AU166" s="202" t="s">
        <v>71</v>
      </c>
      <c r="AY166" s="201" t="s">
        <v>152</v>
      </c>
      <c r="BK166" s="203">
        <f>BK167+BK182+BK186+BK189+BK194+BK219+BK244+BK270</f>
        <v>0</v>
      </c>
    </row>
    <row r="167" s="12" customFormat="1" ht="22.8" customHeight="1">
      <c r="A167" s="12"/>
      <c r="B167" s="190"/>
      <c r="C167" s="191"/>
      <c r="D167" s="192" t="s">
        <v>70</v>
      </c>
      <c r="E167" s="204" t="s">
        <v>289</v>
      </c>
      <c r="F167" s="204" t="s">
        <v>290</v>
      </c>
      <c r="G167" s="191"/>
      <c r="H167" s="191"/>
      <c r="I167" s="194"/>
      <c r="J167" s="205">
        <f>BK167</f>
        <v>0</v>
      </c>
      <c r="K167" s="191"/>
      <c r="L167" s="196"/>
      <c r="M167" s="197"/>
      <c r="N167" s="198"/>
      <c r="O167" s="198"/>
      <c r="P167" s="199">
        <f>SUM(P168:P181)</f>
        <v>0</v>
      </c>
      <c r="Q167" s="198"/>
      <c r="R167" s="199">
        <f>SUM(R168:R181)</f>
        <v>0.025408699999999999</v>
      </c>
      <c r="S167" s="198"/>
      <c r="T167" s="200">
        <f>SUM(T168:T181)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01" t="s">
        <v>81</v>
      </c>
      <c r="AT167" s="202" t="s">
        <v>70</v>
      </c>
      <c r="AU167" s="202" t="s">
        <v>79</v>
      </c>
      <c r="AY167" s="201" t="s">
        <v>152</v>
      </c>
      <c r="BK167" s="203">
        <f>SUM(BK168:BK181)</f>
        <v>0</v>
      </c>
    </row>
    <row r="168" s="2" customFormat="1" ht="24.15" customHeight="1">
      <c r="A168" s="39"/>
      <c r="B168" s="40"/>
      <c r="C168" s="206" t="s">
        <v>8</v>
      </c>
      <c r="D168" s="206" t="s">
        <v>157</v>
      </c>
      <c r="E168" s="207" t="s">
        <v>292</v>
      </c>
      <c r="F168" s="208" t="s">
        <v>293</v>
      </c>
      <c r="G168" s="209" t="s">
        <v>160</v>
      </c>
      <c r="H168" s="210">
        <v>34.740000000000002</v>
      </c>
      <c r="I168" s="211"/>
      <c r="J168" s="212">
        <f>ROUND(I168*H168,2)</f>
        <v>0</v>
      </c>
      <c r="K168" s="208" t="s">
        <v>173</v>
      </c>
      <c r="L168" s="45"/>
      <c r="M168" s="213" t="s">
        <v>19</v>
      </c>
      <c r="N168" s="214" t="s">
        <v>42</v>
      </c>
      <c r="O168" s="85"/>
      <c r="P168" s="215">
        <f>O168*H168</f>
        <v>0</v>
      </c>
      <c r="Q168" s="215">
        <v>0</v>
      </c>
      <c r="R168" s="215">
        <f>Q168*H168</f>
        <v>0</v>
      </c>
      <c r="S168" s="215">
        <v>0</v>
      </c>
      <c r="T168" s="216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17" t="s">
        <v>265</v>
      </c>
      <c r="AT168" s="217" t="s">
        <v>157</v>
      </c>
      <c r="AU168" s="217" t="s">
        <v>81</v>
      </c>
      <c r="AY168" s="18" t="s">
        <v>152</v>
      </c>
      <c r="BE168" s="218">
        <f>IF(N168="základní",J168,0)</f>
        <v>0</v>
      </c>
      <c r="BF168" s="218">
        <f>IF(N168="snížená",J168,0)</f>
        <v>0</v>
      </c>
      <c r="BG168" s="218">
        <f>IF(N168="zákl. přenesená",J168,0)</f>
        <v>0</v>
      </c>
      <c r="BH168" s="218">
        <f>IF(N168="sníž. přenesená",J168,0)</f>
        <v>0</v>
      </c>
      <c r="BI168" s="218">
        <f>IF(N168="nulová",J168,0)</f>
        <v>0</v>
      </c>
      <c r="BJ168" s="18" t="s">
        <v>79</v>
      </c>
      <c r="BK168" s="218">
        <f>ROUND(I168*H168,2)</f>
        <v>0</v>
      </c>
      <c r="BL168" s="18" t="s">
        <v>265</v>
      </c>
      <c r="BM168" s="217" t="s">
        <v>757</v>
      </c>
    </row>
    <row r="169" s="2" customFormat="1">
      <c r="A169" s="39"/>
      <c r="B169" s="40"/>
      <c r="C169" s="41"/>
      <c r="D169" s="242" t="s">
        <v>175</v>
      </c>
      <c r="E169" s="41"/>
      <c r="F169" s="243" t="s">
        <v>295</v>
      </c>
      <c r="G169" s="41"/>
      <c r="H169" s="41"/>
      <c r="I169" s="244"/>
      <c r="J169" s="41"/>
      <c r="K169" s="41"/>
      <c r="L169" s="45"/>
      <c r="M169" s="245"/>
      <c r="N169" s="246"/>
      <c r="O169" s="85"/>
      <c r="P169" s="85"/>
      <c r="Q169" s="85"/>
      <c r="R169" s="85"/>
      <c r="S169" s="85"/>
      <c r="T169" s="86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175</v>
      </c>
      <c r="AU169" s="18" t="s">
        <v>81</v>
      </c>
    </row>
    <row r="170" s="2" customFormat="1" ht="33" customHeight="1">
      <c r="A170" s="39"/>
      <c r="B170" s="40"/>
      <c r="C170" s="247" t="s">
        <v>265</v>
      </c>
      <c r="D170" s="247" t="s">
        <v>296</v>
      </c>
      <c r="E170" s="248" t="s">
        <v>297</v>
      </c>
      <c r="F170" s="249" t="s">
        <v>298</v>
      </c>
      <c r="G170" s="250" t="s">
        <v>160</v>
      </c>
      <c r="H170" s="251">
        <v>35.435000000000002</v>
      </c>
      <c r="I170" s="252"/>
      <c r="J170" s="253">
        <f>ROUND(I170*H170,2)</f>
        <v>0</v>
      </c>
      <c r="K170" s="249" t="s">
        <v>19</v>
      </c>
      <c r="L170" s="254"/>
      <c r="M170" s="255" t="s">
        <v>19</v>
      </c>
      <c r="N170" s="256" t="s">
        <v>42</v>
      </c>
      <c r="O170" s="85"/>
      <c r="P170" s="215">
        <f>O170*H170</f>
        <v>0</v>
      </c>
      <c r="Q170" s="215">
        <v>0.00025999999999999998</v>
      </c>
      <c r="R170" s="215">
        <f>Q170*H170</f>
        <v>0.0092131000000000001</v>
      </c>
      <c r="S170" s="215">
        <v>0</v>
      </c>
      <c r="T170" s="216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17" t="s">
        <v>299</v>
      </c>
      <c r="AT170" s="217" t="s">
        <v>296</v>
      </c>
      <c r="AU170" s="217" t="s">
        <v>81</v>
      </c>
      <c r="AY170" s="18" t="s">
        <v>152</v>
      </c>
      <c r="BE170" s="218">
        <f>IF(N170="základní",J170,0)</f>
        <v>0</v>
      </c>
      <c r="BF170" s="218">
        <f>IF(N170="snížená",J170,0)</f>
        <v>0</v>
      </c>
      <c r="BG170" s="218">
        <f>IF(N170="zákl. přenesená",J170,0)</f>
        <v>0</v>
      </c>
      <c r="BH170" s="218">
        <f>IF(N170="sníž. přenesená",J170,0)</f>
        <v>0</v>
      </c>
      <c r="BI170" s="218">
        <f>IF(N170="nulová",J170,0)</f>
        <v>0</v>
      </c>
      <c r="BJ170" s="18" t="s">
        <v>79</v>
      </c>
      <c r="BK170" s="218">
        <f>ROUND(I170*H170,2)</f>
        <v>0</v>
      </c>
      <c r="BL170" s="18" t="s">
        <v>265</v>
      </c>
      <c r="BM170" s="217" t="s">
        <v>758</v>
      </c>
    </row>
    <row r="171" s="13" customFormat="1">
      <c r="A171" s="13"/>
      <c r="B171" s="219"/>
      <c r="C171" s="220"/>
      <c r="D171" s="221" t="s">
        <v>163</v>
      </c>
      <c r="E171" s="222" t="s">
        <v>19</v>
      </c>
      <c r="F171" s="223" t="s">
        <v>101</v>
      </c>
      <c r="G171" s="220"/>
      <c r="H171" s="224">
        <v>34.740000000000002</v>
      </c>
      <c r="I171" s="225"/>
      <c r="J171" s="220"/>
      <c r="K171" s="220"/>
      <c r="L171" s="226"/>
      <c r="M171" s="227"/>
      <c r="N171" s="228"/>
      <c r="O171" s="228"/>
      <c r="P171" s="228"/>
      <c r="Q171" s="228"/>
      <c r="R171" s="228"/>
      <c r="S171" s="228"/>
      <c r="T171" s="22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0" t="s">
        <v>163</v>
      </c>
      <c r="AU171" s="230" t="s">
        <v>81</v>
      </c>
      <c r="AV171" s="13" t="s">
        <v>81</v>
      </c>
      <c r="AW171" s="13" t="s">
        <v>33</v>
      </c>
      <c r="AX171" s="13" t="s">
        <v>71</v>
      </c>
      <c r="AY171" s="230" t="s">
        <v>152</v>
      </c>
    </row>
    <row r="172" s="14" customFormat="1">
      <c r="A172" s="14"/>
      <c r="B172" s="231"/>
      <c r="C172" s="232"/>
      <c r="D172" s="221" t="s">
        <v>163</v>
      </c>
      <c r="E172" s="233" t="s">
        <v>19</v>
      </c>
      <c r="F172" s="234" t="s">
        <v>166</v>
      </c>
      <c r="G172" s="232"/>
      <c r="H172" s="235">
        <v>34.740000000000002</v>
      </c>
      <c r="I172" s="236"/>
      <c r="J172" s="232"/>
      <c r="K172" s="232"/>
      <c r="L172" s="237"/>
      <c r="M172" s="238"/>
      <c r="N172" s="239"/>
      <c r="O172" s="239"/>
      <c r="P172" s="239"/>
      <c r="Q172" s="239"/>
      <c r="R172" s="239"/>
      <c r="S172" s="239"/>
      <c r="T172" s="240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41" t="s">
        <v>163</v>
      </c>
      <c r="AU172" s="241" t="s">
        <v>81</v>
      </c>
      <c r="AV172" s="14" t="s">
        <v>161</v>
      </c>
      <c r="AW172" s="14" t="s">
        <v>33</v>
      </c>
      <c r="AX172" s="14" t="s">
        <v>79</v>
      </c>
      <c r="AY172" s="241" t="s">
        <v>152</v>
      </c>
    </row>
    <row r="173" s="13" customFormat="1">
      <c r="A173" s="13"/>
      <c r="B173" s="219"/>
      <c r="C173" s="220"/>
      <c r="D173" s="221" t="s">
        <v>163</v>
      </c>
      <c r="E173" s="220"/>
      <c r="F173" s="223" t="s">
        <v>759</v>
      </c>
      <c r="G173" s="220"/>
      <c r="H173" s="224">
        <v>35.435000000000002</v>
      </c>
      <c r="I173" s="225"/>
      <c r="J173" s="220"/>
      <c r="K173" s="220"/>
      <c r="L173" s="226"/>
      <c r="M173" s="227"/>
      <c r="N173" s="228"/>
      <c r="O173" s="228"/>
      <c r="P173" s="228"/>
      <c r="Q173" s="228"/>
      <c r="R173" s="228"/>
      <c r="S173" s="228"/>
      <c r="T173" s="229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0" t="s">
        <v>163</v>
      </c>
      <c r="AU173" s="230" t="s">
        <v>81</v>
      </c>
      <c r="AV173" s="13" t="s">
        <v>81</v>
      </c>
      <c r="AW173" s="13" t="s">
        <v>4</v>
      </c>
      <c r="AX173" s="13" t="s">
        <v>79</v>
      </c>
      <c r="AY173" s="230" t="s">
        <v>152</v>
      </c>
    </row>
    <row r="174" s="2" customFormat="1" ht="24.15" customHeight="1">
      <c r="A174" s="39"/>
      <c r="B174" s="40"/>
      <c r="C174" s="206" t="s">
        <v>270</v>
      </c>
      <c r="D174" s="206" t="s">
        <v>157</v>
      </c>
      <c r="E174" s="207" t="s">
        <v>303</v>
      </c>
      <c r="F174" s="208" t="s">
        <v>304</v>
      </c>
      <c r="G174" s="209" t="s">
        <v>160</v>
      </c>
      <c r="H174" s="210">
        <v>34.740000000000002</v>
      </c>
      <c r="I174" s="211"/>
      <c r="J174" s="212">
        <f>ROUND(I174*H174,2)</f>
        <v>0</v>
      </c>
      <c r="K174" s="208" t="s">
        <v>173</v>
      </c>
      <c r="L174" s="45"/>
      <c r="M174" s="213" t="s">
        <v>19</v>
      </c>
      <c r="N174" s="214" t="s">
        <v>42</v>
      </c>
      <c r="O174" s="85"/>
      <c r="P174" s="215">
        <f>O174*H174</f>
        <v>0</v>
      </c>
      <c r="Q174" s="215">
        <v>0</v>
      </c>
      <c r="R174" s="215">
        <f>Q174*H174</f>
        <v>0</v>
      </c>
      <c r="S174" s="215">
        <v>0</v>
      </c>
      <c r="T174" s="216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17" t="s">
        <v>265</v>
      </c>
      <c r="AT174" s="217" t="s">
        <v>157</v>
      </c>
      <c r="AU174" s="217" t="s">
        <v>81</v>
      </c>
      <c r="AY174" s="18" t="s">
        <v>152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8" t="s">
        <v>79</v>
      </c>
      <c r="BK174" s="218">
        <f>ROUND(I174*H174,2)</f>
        <v>0</v>
      </c>
      <c r="BL174" s="18" t="s">
        <v>265</v>
      </c>
      <c r="BM174" s="217" t="s">
        <v>760</v>
      </c>
    </row>
    <row r="175" s="2" customFormat="1">
      <c r="A175" s="39"/>
      <c r="B175" s="40"/>
      <c r="C175" s="41"/>
      <c r="D175" s="242" t="s">
        <v>175</v>
      </c>
      <c r="E175" s="41"/>
      <c r="F175" s="243" t="s">
        <v>306</v>
      </c>
      <c r="G175" s="41"/>
      <c r="H175" s="41"/>
      <c r="I175" s="244"/>
      <c r="J175" s="41"/>
      <c r="K175" s="41"/>
      <c r="L175" s="45"/>
      <c r="M175" s="245"/>
      <c r="N175" s="246"/>
      <c r="O175" s="85"/>
      <c r="P175" s="85"/>
      <c r="Q175" s="85"/>
      <c r="R175" s="85"/>
      <c r="S175" s="85"/>
      <c r="T175" s="86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175</v>
      </c>
      <c r="AU175" s="18" t="s">
        <v>81</v>
      </c>
    </row>
    <row r="176" s="2" customFormat="1" ht="16.5" customHeight="1">
      <c r="A176" s="39"/>
      <c r="B176" s="40"/>
      <c r="C176" s="247" t="s">
        <v>275</v>
      </c>
      <c r="D176" s="247" t="s">
        <v>296</v>
      </c>
      <c r="E176" s="248" t="s">
        <v>308</v>
      </c>
      <c r="F176" s="249" t="s">
        <v>309</v>
      </c>
      <c r="G176" s="250" t="s">
        <v>160</v>
      </c>
      <c r="H176" s="251">
        <v>40.488999999999997</v>
      </c>
      <c r="I176" s="252"/>
      <c r="J176" s="253">
        <f>ROUND(I176*H176,2)</f>
        <v>0</v>
      </c>
      <c r="K176" s="249" t="s">
        <v>173</v>
      </c>
      <c r="L176" s="254"/>
      <c r="M176" s="255" t="s">
        <v>19</v>
      </c>
      <c r="N176" s="256" t="s">
        <v>42</v>
      </c>
      <c r="O176" s="85"/>
      <c r="P176" s="215">
        <f>O176*H176</f>
        <v>0</v>
      </c>
      <c r="Q176" s="215">
        <v>0.00040000000000000002</v>
      </c>
      <c r="R176" s="215">
        <f>Q176*H176</f>
        <v>0.016195600000000001</v>
      </c>
      <c r="S176" s="215">
        <v>0</v>
      </c>
      <c r="T176" s="216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17" t="s">
        <v>299</v>
      </c>
      <c r="AT176" s="217" t="s">
        <v>296</v>
      </c>
      <c r="AU176" s="217" t="s">
        <v>81</v>
      </c>
      <c r="AY176" s="18" t="s">
        <v>152</v>
      </c>
      <c r="BE176" s="218">
        <f>IF(N176="základní",J176,0)</f>
        <v>0</v>
      </c>
      <c r="BF176" s="218">
        <f>IF(N176="snížená",J176,0)</f>
        <v>0</v>
      </c>
      <c r="BG176" s="218">
        <f>IF(N176="zákl. přenesená",J176,0)</f>
        <v>0</v>
      </c>
      <c r="BH176" s="218">
        <f>IF(N176="sníž. přenesená",J176,0)</f>
        <v>0</v>
      </c>
      <c r="BI176" s="218">
        <f>IF(N176="nulová",J176,0)</f>
        <v>0</v>
      </c>
      <c r="BJ176" s="18" t="s">
        <v>79</v>
      </c>
      <c r="BK176" s="218">
        <f>ROUND(I176*H176,2)</f>
        <v>0</v>
      </c>
      <c r="BL176" s="18" t="s">
        <v>265</v>
      </c>
      <c r="BM176" s="217" t="s">
        <v>761</v>
      </c>
    </row>
    <row r="177" s="13" customFormat="1">
      <c r="A177" s="13"/>
      <c r="B177" s="219"/>
      <c r="C177" s="220"/>
      <c r="D177" s="221" t="s">
        <v>163</v>
      </c>
      <c r="E177" s="222" t="s">
        <v>19</v>
      </c>
      <c r="F177" s="223" t="s">
        <v>101</v>
      </c>
      <c r="G177" s="220"/>
      <c r="H177" s="224">
        <v>34.740000000000002</v>
      </c>
      <c r="I177" s="225"/>
      <c r="J177" s="220"/>
      <c r="K177" s="220"/>
      <c r="L177" s="226"/>
      <c r="M177" s="227"/>
      <c r="N177" s="228"/>
      <c r="O177" s="228"/>
      <c r="P177" s="228"/>
      <c r="Q177" s="228"/>
      <c r="R177" s="228"/>
      <c r="S177" s="228"/>
      <c r="T177" s="22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0" t="s">
        <v>163</v>
      </c>
      <c r="AU177" s="230" t="s">
        <v>81</v>
      </c>
      <c r="AV177" s="13" t="s">
        <v>81</v>
      </c>
      <c r="AW177" s="13" t="s">
        <v>33</v>
      </c>
      <c r="AX177" s="13" t="s">
        <v>71</v>
      </c>
      <c r="AY177" s="230" t="s">
        <v>152</v>
      </c>
    </row>
    <row r="178" s="14" customFormat="1">
      <c r="A178" s="14"/>
      <c r="B178" s="231"/>
      <c r="C178" s="232"/>
      <c r="D178" s="221" t="s">
        <v>163</v>
      </c>
      <c r="E178" s="233" t="s">
        <v>19</v>
      </c>
      <c r="F178" s="234" t="s">
        <v>166</v>
      </c>
      <c r="G178" s="232"/>
      <c r="H178" s="235">
        <v>34.740000000000002</v>
      </c>
      <c r="I178" s="236"/>
      <c r="J178" s="232"/>
      <c r="K178" s="232"/>
      <c r="L178" s="237"/>
      <c r="M178" s="238"/>
      <c r="N178" s="239"/>
      <c r="O178" s="239"/>
      <c r="P178" s="239"/>
      <c r="Q178" s="239"/>
      <c r="R178" s="239"/>
      <c r="S178" s="239"/>
      <c r="T178" s="240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41" t="s">
        <v>163</v>
      </c>
      <c r="AU178" s="241" t="s">
        <v>81</v>
      </c>
      <c r="AV178" s="14" t="s">
        <v>161</v>
      </c>
      <c r="AW178" s="14" t="s">
        <v>33</v>
      </c>
      <c r="AX178" s="14" t="s">
        <v>79</v>
      </c>
      <c r="AY178" s="241" t="s">
        <v>152</v>
      </c>
    </row>
    <row r="179" s="13" customFormat="1">
      <c r="A179" s="13"/>
      <c r="B179" s="219"/>
      <c r="C179" s="220"/>
      <c r="D179" s="221" t="s">
        <v>163</v>
      </c>
      <c r="E179" s="220"/>
      <c r="F179" s="223" t="s">
        <v>762</v>
      </c>
      <c r="G179" s="220"/>
      <c r="H179" s="224">
        <v>40.488999999999997</v>
      </c>
      <c r="I179" s="225"/>
      <c r="J179" s="220"/>
      <c r="K179" s="220"/>
      <c r="L179" s="226"/>
      <c r="M179" s="227"/>
      <c r="N179" s="228"/>
      <c r="O179" s="228"/>
      <c r="P179" s="228"/>
      <c r="Q179" s="228"/>
      <c r="R179" s="228"/>
      <c r="S179" s="228"/>
      <c r="T179" s="229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0" t="s">
        <v>163</v>
      </c>
      <c r="AU179" s="230" t="s">
        <v>81</v>
      </c>
      <c r="AV179" s="13" t="s">
        <v>81</v>
      </c>
      <c r="AW179" s="13" t="s">
        <v>4</v>
      </c>
      <c r="AX179" s="13" t="s">
        <v>79</v>
      </c>
      <c r="AY179" s="230" t="s">
        <v>152</v>
      </c>
    </row>
    <row r="180" s="2" customFormat="1" ht="24.15" customHeight="1">
      <c r="A180" s="39"/>
      <c r="B180" s="40"/>
      <c r="C180" s="206" t="s">
        <v>282</v>
      </c>
      <c r="D180" s="206" t="s">
        <v>157</v>
      </c>
      <c r="E180" s="207" t="s">
        <v>313</v>
      </c>
      <c r="F180" s="208" t="s">
        <v>314</v>
      </c>
      <c r="G180" s="209" t="s">
        <v>205</v>
      </c>
      <c r="H180" s="210">
        <v>0.025000000000000001</v>
      </c>
      <c r="I180" s="211"/>
      <c r="J180" s="212">
        <f>ROUND(I180*H180,2)</f>
        <v>0</v>
      </c>
      <c r="K180" s="208" t="s">
        <v>173</v>
      </c>
      <c r="L180" s="45"/>
      <c r="M180" s="213" t="s">
        <v>19</v>
      </c>
      <c r="N180" s="214" t="s">
        <v>42</v>
      </c>
      <c r="O180" s="85"/>
      <c r="P180" s="215">
        <f>O180*H180</f>
        <v>0</v>
      </c>
      <c r="Q180" s="215">
        <v>0</v>
      </c>
      <c r="R180" s="215">
        <f>Q180*H180</f>
        <v>0</v>
      </c>
      <c r="S180" s="215">
        <v>0</v>
      </c>
      <c r="T180" s="216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17" t="s">
        <v>265</v>
      </c>
      <c r="AT180" s="217" t="s">
        <v>157</v>
      </c>
      <c r="AU180" s="217" t="s">
        <v>81</v>
      </c>
      <c r="AY180" s="18" t="s">
        <v>152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8" t="s">
        <v>79</v>
      </c>
      <c r="BK180" s="218">
        <f>ROUND(I180*H180,2)</f>
        <v>0</v>
      </c>
      <c r="BL180" s="18" t="s">
        <v>265</v>
      </c>
      <c r="BM180" s="217" t="s">
        <v>763</v>
      </c>
    </row>
    <row r="181" s="2" customFormat="1">
      <c r="A181" s="39"/>
      <c r="B181" s="40"/>
      <c r="C181" s="41"/>
      <c r="D181" s="242" t="s">
        <v>175</v>
      </c>
      <c r="E181" s="41"/>
      <c r="F181" s="243" t="s">
        <v>316</v>
      </c>
      <c r="G181" s="41"/>
      <c r="H181" s="41"/>
      <c r="I181" s="244"/>
      <c r="J181" s="41"/>
      <c r="K181" s="41"/>
      <c r="L181" s="45"/>
      <c r="M181" s="245"/>
      <c r="N181" s="246"/>
      <c r="O181" s="85"/>
      <c r="P181" s="85"/>
      <c r="Q181" s="85"/>
      <c r="R181" s="85"/>
      <c r="S181" s="85"/>
      <c r="T181" s="86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175</v>
      </c>
      <c r="AU181" s="18" t="s">
        <v>81</v>
      </c>
    </row>
    <row r="182" s="12" customFormat="1" ht="22.8" customHeight="1">
      <c r="A182" s="12"/>
      <c r="B182" s="190"/>
      <c r="C182" s="191"/>
      <c r="D182" s="192" t="s">
        <v>70</v>
      </c>
      <c r="E182" s="204" t="s">
        <v>317</v>
      </c>
      <c r="F182" s="204" t="s">
        <v>318</v>
      </c>
      <c r="G182" s="191"/>
      <c r="H182" s="191"/>
      <c r="I182" s="194"/>
      <c r="J182" s="205">
        <f>BK182</f>
        <v>0</v>
      </c>
      <c r="K182" s="191"/>
      <c r="L182" s="196"/>
      <c r="M182" s="197"/>
      <c r="N182" s="198"/>
      <c r="O182" s="198"/>
      <c r="P182" s="199">
        <f>SUM(P183:P185)</f>
        <v>0</v>
      </c>
      <c r="Q182" s="198"/>
      <c r="R182" s="199">
        <f>SUM(R183:R185)</f>
        <v>0</v>
      </c>
      <c r="S182" s="198"/>
      <c r="T182" s="200">
        <f>SUM(T183:T185)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01" t="s">
        <v>81</v>
      </c>
      <c r="AT182" s="202" t="s">
        <v>70</v>
      </c>
      <c r="AU182" s="202" t="s">
        <v>79</v>
      </c>
      <c r="AY182" s="201" t="s">
        <v>152</v>
      </c>
      <c r="BK182" s="203">
        <f>SUM(BK183:BK185)</f>
        <v>0</v>
      </c>
    </row>
    <row r="183" s="2" customFormat="1" ht="16.5" customHeight="1">
      <c r="A183" s="39"/>
      <c r="B183" s="40"/>
      <c r="C183" s="206" t="s">
        <v>291</v>
      </c>
      <c r="D183" s="206" t="s">
        <v>157</v>
      </c>
      <c r="E183" s="207" t="s">
        <v>320</v>
      </c>
      <c r="F183" s="208" t="s">
        <v>321</v>
      </c>
      <c r="G183" s="209" t="s">
        <v>322</v>
      </c>
      <c r="H183" s="210">
        <v>3.8700000000000001</v>
      </c>
      <c r="I183" s="211"/>
      <c r="J183" s="212">
        <f>ROUND(I183*H183,2)</f>
        <v>0</v>
      </c>
      <c r="K183" s="208" t="s">
        <v>19</v>
      </c>
      <c r="L183" s="45"/>
      <c r="M183" s="213" t="s">
        <v>19</v>
      </c>
      <c r="N183" s="214" t="s">
        <v>42</v>
      </c>
      <c r="O183" s="85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17" t="s">
        <v>265</v>
      </c>
      <c r="AT183" s="217" t="s">
        <v>157</v>
      </c>
      <c r="AU183" s="217" t="s">
        <v>81</v>
      </c>
      <c r="AY183" s="18" t="s">
        <v>152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8" t="s">
        <v>79</v>
      </c>
      <c r="BK183" s="218">
        <f>ROUND(I183*H183,2)</f>
        <v>0</v>
      </c>
      <c r="BL183" s="18" t="s">
        <v>265</v>
      </c>
      <c r="BM183" s="217" t="s">
        <v>764</v>
      </c>
    </row>
    <row r="184" s="2" customFormat="1" ht="16.5" customHeight="1">
      <c r="A184" s="39"/>
      <c r="B184" s="40"/>
      <c r="C184" s="206" t="s">
        <v>7</v>
      </c>
      <c r="D184" s="206" t="s">
        <v>157</v>
      </c>
      <c r="E184" s="207" t="s">
        <v>325</v>
      </c>
      <c r="F184" s="208" t="s">
        <v>326</v>
      </c>
      <c r="G184" s="209" t="s">
        <v>322</v>
      </c>
      <c r="H184" s="210">
        <v>3.8700000000000001</v>
      </c>
      <c r="I184" s="211"/>
      <c r="J184" s="212">
        <f>ROUND(I184*H184,2)</f>
        <v>0</v>
      </c>
      <c r="K184" s="208" t="s">
        <v>19</v>
      </c>
      <c r="L184" s="45"/>
      <c r="M184" s="213" t="s">
        <v>19</v>
      </c>
      <c r="N184" s="214" t="s">
        <v>42</v>
      </c>
      <c r="O184" s="85"/>
      <c r="P184" s="215">
        <f>O184*H184</f>
        <v>0</v>
      </c>
      <c r="Q184" s="215">
        <v>0</v>
      </c>
      <c r="R184" s="215">
        <f>Q184*H184</f>
        <v>0</v>
      </c>
      <c r="S184" s="215">
        <v>0</v>
      </c>
      <c r="T184" s="216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17" t="s">
        <v>265</v>
      </c>
      <c r="AT184" s="217" t="s">
        <v>157</v>
      </c>
      <c r="AU184" s="217" t="s">
        <v>81</v>
      </c>
      <c r="AY184" s="18" t="s">
        <v>152</v>
      </c>
      <c r="BE184" s="218">
        <f>IF(N184="základní",J184,0)</f>
        <v>0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8" t="s">
        <v>79</v>
      </c>
      <c r="BK184" s="218">
        <f>ROUND(I184*H184,2)</f>
        <v>0</v>
      </c>
      <c r="BL184" s="18" t="s">
        <v>265</v>
      </c>
      <c r="BM184" s="217" t="s">
        <v>765</v>
      </c>
    </row>
    <row r="185" s="2" customFormat="1" ht="16.5" customHeight="1">
      <c r="A185" s="39"/>
      <c r="B185" s="40"/>
      <c r="C185" s="206" t="s">
        <v>302</v>
      </c>
      <c r="D185" s="206" t="s">
        <v>157</v>
      </c>
      <c r="E185" s="207" t="s">
        <v>329</v>
      </c>
      <c r="F185" s="208" t="s">
        <v>330</v>
      </c>
      <c r="G185" s="209" t="s">
        <v>322</v>
      </c>
      <c r="H185" s="210">
        <v>3.8700000000000001</v>
      </c>
      <c r="I185" s="211"/>
      <c r="J185" s="212">
        <f>ROUND(I185*H185,2)</f>
        <v>0</v>
      </c>
      <c r="K185" s="208" t="s">
        <v>19</v>
      </c>
      <c r="L185" s="45"/>
      <c r="M185" s="213" t="s">
        <v>19</v>
      </c>
      <c r="N185" s="214" t="s">
        <v>42</v>
      </c>
      <c r="O185" s="85"/>
      <c r="P185" s="215">
        <f>O185*H185</f>
        <v>0</v>
      </c>
      <c r="Q185" s="215">
        <v>0</v>
      </c>
      <c r="R185" s="215">
        <f>Q185*H185</f>
        <v>0</v>
      </c>
      <c r="S185" s="215">
        <v>0</v>
      </c>
      <c r="T185" s="216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17" t="s">
        <v>265</v>
      </c>
      <c r="AT185" s="217" t="s">
        <v>157</v>
      </c>
      <c r="AU185" s="217" t="s">
        <v>81</v>
      </c>
      <c r="AY185" s="18" t="s">
        <v>152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8" t="s">
        <v>79</v>
      </c>
      <c r="BK185" s="218">
        <f>ROUND(I185*H185,2)</f>
        <v>0</v>
      </c>
      <c r="BL185" s="18" t="s">
        <v>265</v>
      </c>
      <c r="BM185" s="217" t="s">
        <v>766</v>
      </c>
    </row>
    <row r="186" s="12" customFormat="1" ht="22.8" customHeight="1">
      <c r="A186" s="12"/>
      <c r="B186" s="190"/>
      <c r="C186" s="191"/>
      <c r="D186" s="192" t="s">
        <v>70</v>
      </c>
      <c r="E186" s="204" t="s">
        <v>332</v>
      </c>
      <c r="F186" s="204" t="s">
        <v>333</v>
      </c>
      <c r="G186" s="191"/>
      <c r="H186" s="191"/>
      <c r="I186" s="194"/>
      <c r="J186" s="205">
        <f>BK186</f>
        <v>0</v>
      </c>
      <c r="K186" s="191"/>
      <c r="L186" s="196"/>
      <c r="M186" s="197"/>
      <c r="N186" s="198"/>
      <c r="O186" s="198"/>
      <c r="P186" s="199">
        <f>SUM(P187:P188)</f>
        <v>0</v>
      </c>
      <c r="Q186" s="198"/>
      <c r="R186" s="199">
        <f>SUM(R187:R188)</f>
        <v>0</v>
      </c>
      <c r="S186" s="198"/>
      <c r="T186" s="200">
        <f>SUM(T187:T188)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01" t="s">
        <v>81</v>
      </c>
      <c r="AT186" s="202" t="s">
        <v>70</v>
      </c>
      <c r="AU186" s="202" t="s">
        <v>79</v>
      </c>
      <c r="AY186" s="201" t="s">
        <v>152</v>
      </c>
      <c r="BK186" s="203">
        <f>SUM(BK187:BK188)</f>
        <v>0</v>
      </c>
    </row>
    <row r="187" s="2" customFormat="1" ht="16.5" customHeight="1">
      <c r="A187" s="39"/>
      <c r="B187" s="40"/>
      <c r="C187" s="206" t="s">
        <v>307</v>
      </c>
      <c r="D187" s="206" t="s">
        <v>157</v>
      </c>
      <c r="E187" s="207" t="s">
        <v>335</v>
      </c>
      <c r="F187" s="208" t="s">
        <v>336</v>
      </c>
      <c r="G187" s="209" t="s">
        <v>337</v>
      </c>
      <c r="H187" s="210">
        <v>1</v>
      </c>
      <c r="I187" s="211"/>
      <c r="J187" s="212">
        <f>ROUND(I187*H187,2)</f>
        <v>0</v>
      </c>
      <c r="K187" s="208" t="s">
        <v>19</v>
      </c>
      <c r="L187" s="45"/>
      <c r="M187" s="213" t="s">
        <v>19</v>
      </c>
      <c r="N187" s="214" t="s">
        <v>42</v>
      </c>
      <c r="O187" s="85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17" t="s">
        <v>265</v>
      </c>
      <c r="AT187" s="217" t="s">
        <v>157</v>
      </c>
      <c r="AU187" s="217" t="s">
        <v>81</v>
      </c>
      <c r="AY187" s="18" t="s">
        <v>152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8" t="s">
        <v>79</v>
      </c>
      <c r="BK187" s="218">
        <f>ROUND(I187*H187,2)</f>
        <v>0</v>
      </c>
      <c r="BL187" s="18" t="s">
        <v>265</v>
      </c>
      <c r="BM187" s="217" t="s">
        <v>767</v>
      </c>
    </row>
    <row r="188" s="2" customFormat="1" ht="16.5" customHeight="1">
      <c r="A188" s="39"/>
      <c r="B188" s="40"/>
      <c r="C188" s="206" t="s">
        <v>312</v>
      </c>
      <c r="D188" s="206" t="s">
        <v>157</v>
      </c>
      <c r="E188" s="207" t="s">
        <v>340</v>
      </c>
      <c r="F188" s="208" t="s">
        <v>341</v>
      </c>
      <c r="G188" s="209" t="s">
        <v>337</v>
      </c>
      <c r="H188" s="210">
        <v>1</v>
      </c>
      <c r="I188" s="211"/>
      <c r="J188" s="212">
        <f>ROUND(I188*H188,2)</f>
        <v>0</v>
      </c>
      <c r="K188" s="208" t="s">
        <v>19</v>
      </c>
      <c r="L188" s="45"/>
      <c r="M188" s="213" t="s">
        <v>19</v>
      </c>
      <c r="N188" s="214" t="s">
        <v>42</v>
      </c>
      <c r="O188" s="85"/>
      <c r="P188" s="215">
        <f>O188*H188</f>
        <v>0</v>
      </c>
      <c r="Q188" s="215">
        <v>0</v>
      </c>
      <c r="R188" s="215">
        <f>Q188*H188</f>
        <v>0</v>
      </c>
      <c r="S188" s="215">
        <v>0</v>
      </c>
      <c r="T188" s="216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17" t="s">
        <v>265</v>
      </c>
      <c r="AT188" s="217" t="s">
        <v>157</v>
      </c>
      <c r="AU188" s="217" t="s">
        <v>81</v>
      </c>
      <c r="AY188" s="18" t="s">
        <v>152</v>
      </c>
      <c r="BE188" s="218">
        <f>IF(N188="základní",J188,0)</f>
        <v>0</v>
      </c>
      <c r="BF188" s="218">
        <f>IF(N188="snížená",J188,0)</f>
        <v>0</v>
      </c>
      <c r="BG188" s="218">
        <f>IF(N188="zákl. přenesená",J188,0)</f>
        <v>0</v>
      </c>
      <c r="BH188" s="218">
        <f>IF(N188="sníž. přenesená",J188,0)</f>
        <v>0</v>
      </c>
      <c r="BI188" s="218">
        <f>IF(N188="nulová",J188,0)</f>
        <v>0</v>
      </c>
      <c r="BJ188" s="18" t="s">
        <v>79</v>
      </c>
      <c r="BK188" s="218">
        <f>ROUND(I188*H188,2)</f>
        <v>0</v>
      </c>
      <c r="BL188" s="18" t="s">
        <v>265</v>
      </c>
      <c r="BM188" s="217" t="s">
        <v>768</v>
      </c>
    </row>
    <row r="189" s="12" customFormat="1" ht="22.8" customHeight="1">
      <c r="A189" s="12"/>
      <c r="B189" s="190"/>
      <c r="C189" s="191"/>
      <c r="D189" s="192" t="s">
        <v>70</v>
      </c>
      <c r="E189" s="204" t="s">
        <v>343</v>
      </c>
      <c r="F189" s="204" t="s">
        <v>344</v>
      </c>
      <c r="G189" s="191"/>
      <c r="H189" s="191"/>
      <c r="I189" s="194"/>
      <c r="J189" s="205">
        <f>BK189</f>
        <v>0</v>
      </c>
      <c r="K189" s="191"/>
      <c r="L189" s="196"/>
      <c r="M189" s="197"/>
      <c r="N189" s="198"/>
      <c r="O189" s="198"/>
      <c r="P189" s="199">
        <f>SUM(P190:P193)</f>
        <v>0</v>
      </c>
      <c r="Q189" s="198"/>
      <c r="R189" s="199">
        <f>SUM(R190:R193)</f>
        <v>0</v>
      </c>
      <c r="S189" s="198"/>
      <c r="T189" s="200">
        <f>SUM(T190:T193)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01" t="s">
        <v>81</v>
      </c>
      <c r="AT189" s="202" t="s">
        <v>70</v>
      </c>
      <c r="AU189" s="202" t="s">
        <v>79</v>
      </c>
      <c r="AY189" s="201" t="s">
        <v>152</v>
      </c>
      <c r="BK189" s="203">
        <f>SUM(BK190:BK193)</f>
        <v>0</v>
      </c>
    </row>
    <row r="190" s="2" customFormat="1" ht="16.5" customHeight="1">
      <c r="A190" s="39"/>
      <c r="B190" s="40"/>
      <c r="C190" s="206" t="s">
        <v>319</v>
      </c>
      <c r="D190" s="206" t="s">
        <v>157</v>
      </c>
      <c r="E190" s="207" t="s">
        <v>346</v>
      </c>
      <c r="F190" s="208" t="s">
        <v>347</v>
      </c>
      <c r="G190" s="209" t="s">
        <v>348</v>
      </c>
      <c r="H190" s="210">
        <v>4</v>
      </c>
      <c r="I190" s="211"/>
      <c r="J190" s="212">
        <f>ROUND(I190*H190,2)</f>
        <v>0</v>
      </c>
      <c r="K190" s="208" t="s">
        <v>19</v>
      </c>
      <c r="L190" s="45"/>
      <c r="M190" s="213" t="s">
        <v>19</v>
      </c>
      <c r="N190" s="214" t="s">
        <v>42</v>
      </c>
      <c r="O190" s="85"/>
      <c r="P190" s="215">
        <f>O190*H190</f>
        <v>0</v>
      </c>
      <c r="Q190" s="215">
        <v>0</v>
      </c>
      <c r="R190" s="215">
        <f>Q190*H190</f>
        <v>0</v>
      </c>
      <c r="S190" s="215">
        <v>0</v>
      </c>
      <c r="T190" s="216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17" t="s">
        <v>265</v>
      </c>
      <c r="AT190" s="217" t="s">
        <v>157</v>
      </c>
      <c r="AU190" s="217" t="s">
        <v>81</v>
      </c>
      <c r="AY190" s="18" t="s">
        <v>152</v>
      </c>
      <c r="BE190" s="218">
        <f>IF(N190="základní",J190,0)</f>
        <v>0</v>
      </c>
      <c r="BF190" s="218">
        <f>IF(N190="snížená",J190,0)</f>
        <v>0</v>
      </c>
      <c r="BG190" s="218">
        <f>IF(N190="zákl. přenesená",J190,0)</f>
        <v>0</v>
      </c>
      <c r="BH190" s="218">
        <f>IF(N190="sníž. přenesená",J190,0)</f>
        <v>0</v>
      </c>
      <c r="BI190" s="218">
        <f>IF(N190="nulová",J190,0)</f>
        <v>0</v>
      </c>
      <c r="BJ190" s="18" t="s">
        <v>79</v>
      </c>
      <c r="BK190" s="218">
        <f>ROUND(I190*H190,2)</f>
        <v>0</v>
      </c>
      <c r="BL190" s="18" t="s">
        <v>265</v>
      </c>
      <c r="BM190" s="217" t="s">
        <v>769</v>
      </c>
    </row>
    <row r="191" s="2" customFormat="1" ht="16.5" customHeight="1">
      <c r="A191" s="39"/>
      <c r="B191" s="40"/>
      <c r="C191" s="206" t="s">
        <v>324</v>
      </c>
      <c r="D191" s="206" t="s">
        <v>157</v>
      </c>
      <c r="E191" s="207" t="s">
        <v>350</v>
      </c>
      <c r="F191" s="208" t="s">
        <v>770</v>
      </c>
      <c r="G191" s="209" t="s">
        <v>348</v>
      </c>
      <c r="H191" s="210">
        <v>1</v>
      </c>
      <c r="I191" s="211"/>
      <c r="J191" s="212">
        <f>ROUND(I191*H191,2)</f>
        <v>0</v>
      </c>
      <c r="K191" s="208" t="s">
        <v>19</v>
      </c>
      <c r="L191" s="45"/>
      <c r="M191" s="213" t="s">
        <v>19</v>
      </c>
      <c r="N191" s="214" t="s">
        <v>42</v>
      </c>
      <c r="O191" s="85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17" t="s">
        <v>265</v>
      </c>
      <c r="AT191" s="217" t="s">
        <v>157</v>
      </c>
      <c r="AU191" s="217" t="s">
        <v>81</v>
      </c>
      <c r="AY191" s="18" t="s">
        <v>152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8" t="s">
        <v>79</v>
      </c>
      <c r="BK191" s="218">
        <f>ROUND(I191*H191,2)</f>
        <v>0</v>
      </c>
      <c r="BL191" s="18" t="s">
        <v>265</v>
      </c>
      <c r="BM191" s="217" t="s">
        <v>771</v>
      </c>
    </row>
    <row r="192" s="2" customFormat="1" ht="16.5" customHeight="1">
      <c r="A192" s="39"/>
      <c r="B192" s="40"/>
      <c r="C192" s="206" t="s">
        <v>328</v>
      </c>
      <c r="D192" s="206" t="s">
        <v>157</v>
      </c>
      <c r="E192" s="207" t="s">
        <v>353</v>
      </c>
      <c r="F192" s="208" t="s">
        <v>362</v>
      </c>
      <c r="G192" s="209" t="s">
        <v>348</v>
      </c>
      <c r="H192" s="210">
        <v>9</v>
      </c>
      <c r="I192" s="211"/>
      <c r="J192" s="212">
        <f>ROUND(I192*H192,2)</f>
        <v>0</v>
      </c>
      <c r="K192" s="208" t="s">
        <v>19</v>
      </c>
      <c r="L192" s="45"/>
      <c r="M192" s="213" t="s">
        <v>19</v>
      </c>
      <c r="N192" s="214" t="s">
        <v>42</v>
      </c>
      <c r="O192" s="85"/>
      <c r="P192" s="215">
        <f>O192*H192</f>
        <v>0</v>
      </c>
      <c r="Q192" s="215">
        <v>0</v>
      </c>
      <c r="R192" s="215">
        <f>Q192*H192</f>
        <v>0</v>
      </c>
      <c r="S192" s="215">
        <v>0</v>
      </c>
      <c r="T192" s="216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17" t="s">
        <v>265</v>
      </c>
      <c r="AT192" s="217" t="s">
        <v>157</v>
      </c>
      <c r="AU192" s="217" t="s">
        <v>81</v>
      </c>
      <c r="AY192" s="18" t="s">
        <v>152</v>
      </c>
      <c r="BE192" s="218">
        <f>IF(N192="základní",J192,0)</f>
        <v>0</v>
      </c>
      <c r="BF192" s="218">
        <f>IF(N192="snížená",J192,0)</f>
        <v>0</v>
      </c>
      <c r="BG192" s="218">
        <f>IF(N192="zákl. přenesená",J192,0)</f>
        <v>0</v>
      </c>
      <c r="BH192" s="218">
        <f>IF(N192="sníž. přenesená",J192,0)</f>
        <v>0</v>
      </c>
      <c r="BI192" s="218">
        <f>IF(N192="nulová",J192,0)</f>
        <v>0</v>
      </c>
      <c r="BJ192" s="18" t="s">
        <v>79</v>
      </c>
      <c r="BK192" s="218">
        <f>ROUND(I192*H192,2)</f>
        <v>0</v>
      </c>
      <c r="BL192" s="18" t="s">
        <v>265</v>
      </c>
      <c r="BM192" s="217" t="s">
        <v>772</v>
      </c>
    </row>
    <row r="193" s="2" customFormat="1" ht="16.5" customHeight="1">
      <c r="A193" s="39"/>
      <c r="B193" s="40"/>
      <c r="C193" s="206" t="s">
        <v>334</v>
      </c>
      <c r="D193" s="206" t="s">
        <v>157</v>
      </c>
      <c r="E193" s="207" t="s">
        <v>357</v>
      </c>
      <c r="F193" s="208" t="s">
        <v>366</v>
      </c>
      <c r="G193" s="209" t="s">
        <v>348</v>
      </c>
      <c r="H193" s="210">
        <v>2</v>
      </c>
      <c r="I193" s="211"/>
      <c r="J193" s="212">
        <f>ROUND(I193*H193,2)</f>
        <v>0</v>
      </c>
      <c r="K193" s="208" t="s">
        <v>19</v>
      </c>
      <c r="L193" s="45"/>
      <c r="M193" s="213" t="s">
        <v>19</v>
      </c>
      <c r="N193" s="214" t="s">
        <v>42</v>
      </c>
      <c r="O193" s="85"/>
      <c r="P193" s="215">
        <f>O193*H193</f>
        <v>0</v>
      </c>
      <c r="Q193" s="215">
        <v>0</v>
      </c>
      <c r="R193" s="215">
        <f>Q193*H193</f>
        <v>0</v>
      </c>
      <c r="S193" s="215">
        <v>0</v>
      </c>
      <c r="T193" s="216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17" t="s">
        <v>265</v>
      </c>
      <c r="AT193" s="217" t="s">
        <v>157</v>
      </c>
      <c r="AU193" s="217" t="s">
        <v>81</v>
      </c>
      <c r="AY193" s="18" t="s">
        <v>152</v>
      </c>
      <c r="BE193" s="218">
        <f>IF(N193="základní",J193,0)</f>
        <v>0</v>
      </c>
      <c r="BF193" s="218">
        <f>IF(N193="snížená",J193,0)</f>
        <v>0</v>
      </c>
      <c r="BG193" s="218">
        <f>IF(N193="zákl. přenesená",J193,0)</f>
        <v>0</v>
      </c>
      <c r="BH193" s="218">
        <f>IF(N193="sníž. přenesená",J193,0)</f>
        <v>0</v>
      </c>
      <c r="BI193" s="218">
        <f>IF(N193="nulová",J193,0)</f>
        <v>0</v>
      </c>
      <c r="BJ193" s="18" t="s">
        <v>79</v>
      </c>
      <c r="BK193" s="218">
        <f>ROUND(I193*H193,2)</f>
        <v>0</v>
      </c>
      <c r="BL193" s="18" t="s">
        <v>265</v>
      </c>
      <c r="BM193" s="217" t="s">
        <v>773</v>
      </c>
    </row>
    <row r="194" s="12" customFormat="1" ht="22.8" customHeight="1">
      <c r="A194" s="12"/>
      <c r="B194" s="190"/>
      <c r="C194" s="191"/>
      <c r="D194" s="192" t="s">
        <v>70</v>
      </c>
      <c r="E194" s="204" t="s">
        <v>368</v>
      </c>
      <c r="F194" s="204" t="s">
        <v>369</v>
      </c>
      <c r="G194" s="191"/>
      <c r="H194" s="191"/>
      <c r="I194" s="194"/>
      <c r="J194" s="205">
        <f>BK194</f>
        <v>0</v>
      </c>
      <c r="K194" s="191"/>
      <c r="L194" s="196"/>
      <c r="M194" s="197"/>
      <c r="N194" s="198"/>
      <c r="O194" s="198"/>
      <c r="P194" s="199">
        <f>SUM(P195:P218)</f>
        <v>0</v>
      </c>
      <c r="Q194" s="198"/>
      <c r="R194" s="199">
        <f>SUM(R195:R218)</f>
        <v>0.02744015</v>
      </c>
      <c r="S194" s="198"/>
      <c r="T194" s="200">
        <f>SUM(T195:T218)</f>
        <v>0.23395314999999997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01" t="s">
        <v>81</v>
      </c>
      <c r="AT194" s="202" t="s">
        <v>70</v>
      </c>
      <c r="AU194" s="202" t="s">
        <v>79</v>
      </c>
      <c r="AY194" s="201" t="s">
        <v>152</v>
      </c>
      <c r="BK194" s="203">
        <f>SUM(BK195:BK218)</f>
        <v>0</v>
      </c>
    </row>
    <row r="195" s="2" customFormat="1" ht="16.5" customHeight="1">
      <c r="A195" s="39"/>
      <c r="B195" s="40"/>
      <c r="C195" s="206" t="s">
        <v>339</v>
      </c>
      <c r="D195" s="206" t="s">
        <v>157</v>
      </c>
      <c r="E195" s="207" t="s">
        <v>371</v>
      </c>
      <c r="F195" s="208" t="s">
        <v>372</v>
      </c>
      <c r="G195" s="209" t="s">
        <v>160</v>
      </c>
      <c r="H195" s="210">
        <v>9.4909999999999997</v>
      </c>
      <c r="I195" s="211"/>
      <c r="J195" s="212">
        <f>ROUND(I195*H195,2)</f>
        <v>0</v>
      </c>
      <c r="K195" s="208" t="s">
        <v>173</v>
      </c>
      <c r="L195" s="45"/>
      <c r="M195" s="213" t="s">
        <v>19</v>
      </c>
      <c r="N195" s="214" t="s">
        <v>42</v>
      </c>
      <c r="O195" s="85"/>
      <c r="P195" s="215">
        <f>O195*H195</f>
        <v>0</v>
      </c>
      <c r="Q195" s="215">
        <v>0</v>
      </c>
      <c r="R195" s="215">
        <f>Q195*H195</f>
        <v>0</v>
      </c>
      <c r="S195" s="215">
        <v>0.024649999999999998</v>
      </c>
      <c r="T195" s="216">
        <f>S195*H195</f>
        <v>0.23395314999999997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17" t="s">
        <v>265</v>
      </c>
      <c r="AT195" s="217" t="s">
        <v>157</v>
      </c>
      <c r="AU195" s="217" t="s">
        <v>81</v>
      </c>
      <c r="AY195" s="18" t="s">
        <v>152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8" t="s">
        <v>79</v>
      </c>
      <c r="BK195" s="218">
        <f>ROUND(I195*H195,2)</f>
        <v>0</v>
      </c>
      <c r="BL195" s="18" t="s">
        <v>265</v>
      </c>
      <c r="BM195" s="217" t="s">
        <v>774</v>
      </c>
    </row>
    <row r="196" s="2" customFormat="1">
      <c r="A196" s="39"/>
      <c r="B196" s="40"/>
      <c r="C196" s="41"/>
      <c r="D196" s="242" t="s">
        <v>175</v>
      </c>
      <c r="E196" s="41"/>
      <c r="F196" s="243" t="s">
        <v>374</v>
      </c>
      <c r="G196" s="41"/>
      <c r="H196" s="41"/>
      <c r="I196" s="244"/>
      <c r="J196" s="41"/>
      <c r="K196" s="41"/>
      <c r="L196" s="45"/>
      <c r="M196" s="245"/>
      <c r="N196" s="246"/>
      <c r="O196" s="85"/>
      <c r="P196" s="85"/>
      <c r="Q196" s="85"/>
      <c r="R196" s="85"/>
      <c r="S196" s="85"/>
      <c r="T196" s="86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175</v>
      </c>
      <c r="AU196" s="18" t="s">
        <v>81</v>
      </c>
    </row>
    <row r="197" s="13" customFormat="1">
      <c r="A197" s="13"/>
      <c r="B197" s="219"/>
      <c r="C197" s="220"/>
      <c r="D197" s="221" t="s">
        <v>163</v>
      </c>
      <c r="E197" s="222" t="s">
        <v>19</v>
      </c>
      <c r="F197" s="223" t="s">
        <v>775</v>
      </c>
      <c r="G197" s="220"/>
      <c r="H197" s="224">
        <v>1</v>
      </c>
      <c r="I197" s="225"/>
      <c r="J197" s="220"/>
      <c r="K197" s="220"/>
      <c r="L197" s="226"/>
      <c r="M197" s="227"/>
      <c r="N197" s="228"/>
      <c r="O197" s="228"/>
      <c r="P197" s="228"/>
      <c r="Q197" s="228"/>
      <c r="R197" s="228"/>
      <c r="S197" s="228"/>
      <c r="T197" s="229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0" t="s">
        <v>163</v>
      </c>
      <c r="AU197" s="230" t="s">
        <v>81</v>
      </c>
      <c r="AV197" s="13" t="s">
        <v>81</v>
      </c>
      <c r="AW197" s="13" t="s">
        <v>33</v>
      </c>
      <c r="AX197" s="13" t="s">
        <v>71</v>
      </c>
      <c r="AY197" s="230" t="s">
        <v>152</v>
      </c>
    </row>
    <row r="198" s="13" customFormat="1">
      <c r="A198" s="13"/>
      <c r="B198" s="219"/>
      <c r="C198" s="220"/>
      <c r="D198" s="221" t="s">
        <v>163</v>
      </c>
      <c r="E198" s="222" t="s">
        <v>19</v>
      </c>
      <c r="F198" s="223" t="s">
        <v>776</v>
      </c>
      <c r="G198" s="220"/>
      <c r="H198" s="224">
        <v>7.3710000000000004</v>
      </c>
      <c r="I198" s="225"/>
      <c r="J198" s="220"/>
      <c r="K198" s="220"/>
      <c r="L198" s="226"/>
      <c r="M198" s="227"/>
      <c r="N198" s="228"/>
      <c r="O198" s="228"/>
      <c r="P198" s="228"/>
      <c r="Q198" s="228"/>
      <c r="R198" s="228"/>
      <c r="S198" s="228"/>
      <c r="T198" s="22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0" t="s">
        <v>163</v>
      </c>
      <c r="AU198" s="230" t="s">
        <v>81</v>
      </c>
      <c r="AV198" s="13" t="s">
        <v>81</v>
      </c>
      <c r="AW198" s="13" t="s">
        <v>33</v>
      </c>
      <c r="AX198" s="13" t="s">
        <v>71</v>
      </c>
      <c r="AY198" s="230" t="s">
        <v>152</v>
      </c>
    </row>
    <row r="199" s="13" customFormat="1">
      <c r="A199" s="13"/>
      <c r="B199" s="219"/>
      <c r="C199" s="220"/>
      <c r="D199" s="221" t="s">
        <v>163</v>
      </c>
      <c r="E199" s="222" t="s">
        <v>19</v>
      </c>
      <c r="F199" s="223" t="s">
        <v>777</v>
      </c>
      <c r="G199" s="220"/>
      <c r="H199" s="224">
        <v>1.1200000000000001</v>
      </c>
      <c r="I199" s="225"/>
      <c r="J199" s="220"/>
      <c r="K199" s="220"/>
      <c r="L199" s="226"/>
      <c r="M199" s="227"/>
      <c r="N199" s="228"/>
      <c r="O199" s="228"/>
      <c r="P199" s="228"/>
      <c r="Q199" s="228"/>
      <c r="R199" s="228"/>
      <c r="S199" s="228"/>
      <c r="T199" s="229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0" t="s">
        <v>163</v>
      </c>
      <c r="AU199" s="230" t="s">
        <v>81</v>
      </c>
      <c r="AV199" s="13" t="s">
        <v>81</v>
      </c>
      <c r="AW199" s="13" t="s">
        <v>33</v>
      </c>
      <c r="AX199" s="13" t="s">
        <v>71</v>
      </c>
      <c r="AY199" s="230" t="s">
        <v>152</v>
      </c>
    </row>
    <row r="200" s="14" customFormat="1">
      <c r="A200" s="14"/>
      <c r="B200" s="231"/>
      <c r="C200" s="232"/>
      <c r="D200" s="221" t="s">
        <v>163</v>
      </c>
      <c r="E200" s="233" t="s">
        <v>19</v>
      </c>
      <c r="F200" s="234" t="s">
        <v>166</v>
      </c>
      <c r="G200" s="232"/>
      <c r="H200" s="235">
        <v>9.4909999999999997</v>
      </c>
      <c r="I200" s="236"/>
      <c r="J200" s="232"/>
      <c r="K200" s="232"/>
      <c r="L200" s="237"/>
      <c r="M200" s="238"/>
      <c r="N200" s="239"/>
      <c r="O200" s="239"/>
      <c r="P200" s="239"/>
      <c r="Q200" s="239"/>
      <c r="R200" s="239"/>
      <c r="S200" s="239"/>
      <c r="T200" s="24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41" t="s">
        <v>163</v>
      </c>
      <c r="AU200" s="241" t="s">
        <v>81</v>
      </c>
      <c r="AV200" s="14" t="s">
        <v>161</v>
      </c>
      <c r="AW200" s="14" t="s">
        <v>33</v>
      </c>
      <c r="AX200" s="14" t="s">
        <v>79</v>
      </c>
      <c r="AY200" s="241" t="s">
        <v>152</v>
      </c>
    </row>
    <row r="201" s="2" customFormat="1" ht="24.15" customHeight="1">
      <c r="A201" s="39"/>
      <c r="B201" s="40"/>
      <c r="C201" s="206" t="s">
        <v>345</v>
      </c>
      <c r="D201" s="206" t="s">
        <v>157</v>
      </c>
      <c r="E201" s="207" t="s">
        <v>378</v>
      </c>
      <c r="F201" s="208" t="s">
        <v>379</v>
      </c>
      <c r="G201" s="209" t="s">
        <v>160</v>
      </c>
      <c r="H201" s="210">
        <v>21.370999999999999</v>
      </c>
      <c r="I201" s="211"/>
      <c r="J201" s="212">
        <f>ROUND(I201*H201,2)</f>
        <v>0</v>
      </c>
      <c r="K201" s="208" t="s">
        <v>19</v>
      </c>
      <c r="L201" s="45"/>
      <c r="M201" s="213" t="s">
        <v>19</v>
      </c>
      <c r="N201" s="214" t="s">
        <v>42</v>
      </c>
      <c r="O201" s="85"/>
      <c r="P201" s="215">
        <f>O201*H201</f>
        <v>0</v>
      </c>
      <c r="Q201" s="215">
        <v>0</v>
      </c>
      <c r="R201" s="215">
        <f>Q201*H201</f>
        <v>0</v>
      </c>
      <c r="S201" s="215">
        <v>0</v>
      </c>
      <c r="T201" s="216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17" t="s">
        <v>265</v>
      </c>
      <c r="AT201" s="217" t="s">
        <v>157</v>
      </c>
      <c r="AU201" s="217" t="s">
        <v>81</v>
      </c>
      <c r="AY201" s="18" t="s">
        <v>152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8" t="s">
        <v>79</v>
      </c>
      <c r="BK201" s="218">
        <f>ROUND(I201*H201,2)</f>
        <v>0</v>
      </c>
      <c r="BL201" s="18" t="s">
        <v>265</v>
      </c>
      <c r="BM201" s="217" t="s">
        <v>778</v>
      </c>
    </row>
    <row r="202" s="2" customFormat="1" ht="16.5" customHeight="1">
      <c r="A202" s="39"/>
      <c r="B202" s="40"/>
      <c r="C202" s="247" t="s">
        <v>155</v>
      </c>
      <c r="D202" s="247" t="s">
        <v>296</v>
      </c>
      <c r="E202" s="248" t="s">
        <v>382</v>
      </c>
      <c r="F202" s="249" t="s">
        <v>383</v>
      </c>
      <c r="G202" s="250" t="s">
        <v>160</v>
      </c>
      <c r="H202" s="251">
        <v>15.473000000000001</v>
      </c>
      <c r="I202" s="252"/>
      <c r="J202" s="253">
        <f>ROUND(I202*H202,2)</f>
        <v>0</v>
      </c>
      <c r="K202" s="249" t="s">
        <v>173</v>
      </c>
      <c r="L202" s="254"/>
      <c r="M202" s="255" t="s">
        <v>19</v>
      </c>
      <c r="N202" s="256" t="s">
        <v>42</v>
      </c>
      <c r="O202" s="85"/>
      <c r="P202" s="215">
        <f>O202*H202</f>
        <v>0</v>
      </c>
      <c r="Q202" s="215">
        <v>0.00107</v>
      </c>
      <c r="R202" s="215">
        <f>Q202*H202</f>
        <v>0.016556109999999999</v>
      </c>
      <c r="S202" s="215">
        <v>0</v>
      </c>
      <c r="T202" s="216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17" t="s">
        <v>299</v>
      </c>
      <c r="AT202" s="217" t="s">
        <v>296</v>
      </c>
      <c r="AU202" s="217" t="s">
        <v>81</v>
      </c>
      <c r="AY202" s="18" t="s">
        <v>152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8" t="s">
        <v>79</v>
      </c>
      <c r="BK202" s="218">
        <f>ROUND(I202*H202,2)</f>
        <v>0</v>
      </c>
      <c r="BL202" s="18" t="s">
        <v>265</v>
      </c>
      <c r="BM202" s="217" t="s">
        <v>779</v>
      </c>
    </row>
    <row r="203" s="15" customFormat="1">
      <c r="A203" s="15"/>
      <c r="B203" s="257"/>
      <c r="C203" s="258"/>
      <c r="D203" s="221" t="s">
        <v>163</v>
      </c>
      <c r="E203" s="259" t="s">
        <v>19</v>
      </c>
      <c r="F203" s="260" t="s">
        <v>780</v>
      </c>
      <c r="G203" s="258"/>
      <c r="H203" s="259" t="s">
        <v>19</v>
      </c>
      <c r="I203" s="261"/>
      <c r="J203" s="258"/>
      <c r="K203" s="258"/>
      <c r="L203" s="262"/>
      <c r="M203" s="263"/>
      <c r="N203" s="264"/>
      <c r="O203" s="264"/>
      <c r="P203" s="264"/>
      <c r="Q203" s="264"/>
      <c r="R203" s="264"/>
      <c r="S203" s="264"/>
      <c r="T203" s="26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66" t="s">
        <v>163</v>
      </c>
      <c r="AU203" s="266" t="s">
        <v>81</v>
      </c>
      <c r="AV203" s="15" t="s">
        <v>79</v>
      </c>
      <c r="AW203" s="15" t="s">
        <v>33</v>
      </c>
      <c r="AX203" s="15" t="s">
        <v>71</v>
      </c>
      <c r="AY203" s="266" t="s">
        <v>152</v>
      </c>
    </row>
    <row r="204" s="13" customFormat="1">
      <c r="A204" s="13"/>
      <c r="B204" s="219"/>
      <c r="C204" s="220"/>
      <c r="D204" s="221" t="s">
        <v>163</v>
      </c>
      <c r="E204" s="222" t="s">
        <v>19</v>
      </c>
      <c r="F204" s="223" t="s">
        <v>781</v>
      </c>
      <c r="G204" s="220"/>
      <c r="H204" s="224">
        <v>7.1310000000000002</v>
      </c>
      <c r="I204" s="225"/>
      <c r="J204" s="220"/>
      <c r="K204" s="220"/>
      <c r="L204" s="226"/>
      <c r="M204" s="227"/>
      <c r="N204" s="228"/>
      <c r="O204" s="228"/>
      <c r="P204" s="228"/>
      <c r="Q204" s="228"/>
      <c r="R204" s="228"/>
      <c r="S204" s="228"/>
      <c r="T204" s="229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0" t="s">
        <v>163</v>
      </c>
      <c r="AU204" s="230" t="s">
        <v>81</v>
      </c>
      <c r="AV204" s="13" t="s">
        <v>81</v>
      </c>
      <c r="AW204" s="13" t="s">
        <v>33</v>
      </c>
      <c r="AX204" s="13" t="s">
        <v>71</v>
      </c>
      <c r="AY204" s="230" t="s">
        <v>152</v>
      </c>
    </row>
    <row r="205" s="13" customFormat="1">
      <c r="A205" s="13"/>
      <c r="B205" s="219"/>
      <c r="C205" s="220"/>
      <c r="D205" s="221" t="s">
        <v>163</v>
      </c>
      <c r="E205" s="222" t="s">
        <v>19</v>
      </c>
      <c r="F205" s="223" t="s">
        <v>782</v>
      </c>
      <c r="G205" s="220"/>
      <c r="H205" s="224">
        <v>2.0249999999999999</v>
      </c>
      <c r="I205" s="225"/>
      <c r="J205" s="220"/>
      <c r="K205" s="220"/>
      <c r="L205" s="226"/>
      <c r="M205" s="227"/>
      <c r="N205" s="228"/>
      <c r="O205" s="228"/>
      <c r="P205" s="228"/>
      <c r="Q205" s="228"/>
      <c r="R205" s="228"/>
      <c r="S205" s="228"/>
      <c r="T205" s="229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0" t="s">
        <v>163</v>
      </c>
      <c r="AU205" s="230" t="s">
        <v>81</v>
      </c>
      <c r="AV205" s="13" t="s">
        <v>81</v>
      </c>
      <c r="AW205" s="13" t="s">
        <v>33</v>
      </c>
      <c r="AX205" s="13" t="s">
        <v>71</v>
      </c>
      <c r="AY205" s="230" t="s">
        <v>152</v>
      </c>
    </row>
    <row r="206" s="13" customFormat="1">
      <c r="A206" s="13"/>
      <c r="B206" s="219"/>
      <c r="C206" s="220"/>
      <c r="D206" s="221" t="s">
        <v>163</v>
      </c>
      <c r="E206" s="222" t="s">
        <v>19</v>
      </c>
      <c r="F206" s="223" t="s">
        <v>783</v>
      </c>
      <c r="G206" s="220"/>
      <c r="H206" s="224">
        <v>1.1299999999999999</v>
      </c>
      <c r="I206" s="225"/>
      <c r="J206" s="220"/>
      <c r="K206" s="220"/>
      <c r="L206" s="226"/>
      <c r="M206" s="227"/>
      <c r="N206" s="228"/>
      <c r="O206" s="228"/>
      <c r="P206" s="228"/>
      <c r="Q206" s="228"/>
      <c r="R206" s="228"/>
      <c r="S206" s="228"/>
      <c r="T206" s="229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0" t="s">
        <v>163</v>
      </c>
      <c r="AU206" s="230" t="s">
        <v>81</v>
      </c>
      <c r="AV206" s="13" t="s">
        <v>81</v>
      </c>
      <c r="AW206" s="13" t="s">
        <v>33</v>
      </c>
      <c r="AX206" s="13" t="s">
        <v>71</v>
      </c>
      <c r="AY206" s="230" t="s">
        <v>152</v>
      </c>
    </row>
    <row r="207" s="13" customFormat="1">
      <c r="A207" s="13"/>
      <c r="B207" s="219"/>
      <c r="C207" s="220"/>
      <c r="D207" s="221" t="s">
        <v>163</v>
      </c>
      <c r="E207" s="222" t="s">
        <v>19</v>
      </c>
      <c r="F207" s="223" t="s">
        <v>784</v>
      </c>
      <c r="G207" s="220"/>
      <c r="H207" s="224">
        <v>1.8080000000000001</v>
      </c>
      <c r="I207" s="225"/>
      <c r="J207" s="220"/>
      <c r="K207" s="220"/>
      <c r="L207" s="226"/>
      <c r="M207" s="227"/>
      <c r="N207" s="228"/>
      <c r="O207" s="228"/>
      <c r="P207" s="228"/>
      <c r="Q207" s="228"/>
      <c r="R207" s="228"/>
      <c r="S207" s="228"/>
      <c r="T207" s="229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0" t="s">
        <v>163</v>
      </c>
      <c r="AU207" s="230" t="s">
        <v>81</v>
      </c>
      <c r="AV207" s="13" t="s">
        <v>81</v>
      </c>
      <c r="AW207" s="13" t="s">
        <v>33</v>
      </c>
      <c r="AX207" s="13" t="s">
        <v>71</v>
      </c>
      <c r="AY207" s="230" t="s">
        <v>152</v>
      </c>
    </row>
    <row r="208" s="13" customFormat="1">
      <c r="A208" s="13"/>
      <c r="B208" s="219"/>
      <c r="C208" s="220"/>
      <c r="D208" s="221" t="s">
        <v>163</v>
      </c>
      <c r="E208" s="222" t="s">
        <v>19</v>
      </c>
      <c r="F208" s="223" t="s">
        <v>785</v>
      </c>
      <c r="G208" s="220"/>
      <c r="H208" s="224">
        <v>0.80000000000000004</v>
      </c>
      <c r="I208" s="225"/>
      <c r="J208" s="220"/>
      <c r="K208" s="220"/>
      <c r="L208" s="226"/>
      <c r="M208" s="227"/>
      <c r="N208" s="228"/>
      <c r="O208" s="228"/>
      <c r="P208" s="228"/>
      <c r="Q208" s="228"/>
      <c r="R208" s="228"/>
      <c r="S208" s="228"/>
      <c r="T208" s="229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0" t="s">
        <v>163</v>
      </c>
      <c r="AU208" s="230" t="s">
        <v>81</v>
      </c>
      <c r="AV208" s="13" t="s">
        <v>81</v>
      </c>
      <c r="AW208" s="13" t="s">
        <v>33</v>
      </c>
      <c r="AX208" s="13" t="s">
        <v>71</v>
      </c>
      <c r="AY208" s="230" t="s">
        <v>152</v>
      </c>
    </row>
    <row r="209" s="14" customFormat="1">
      <c r="A209" s="14"/>
      <c r="B209" s="231"/>
      <c r="C209" s="232"/>
      <c r="D209" s="221" t="s">
        <v>163</v>
      </c>
      <c r="E209" s="233" t="s">
        <v>696</v>
      </c>
      <c r="F209" s="234" t="s">
        <v>166</v>
      </c>
      <c r="G209" s="232"/>
      <c r="H209" s="235">
        <v>12.894000000000002</v>
      </c>
      <c r="I209" s="236"/>
      <c r="J209" s="232"/>
      <c r="K209" s="232"/>
      <c r="L209" s="237"/>
      <c r="M209" s="238"/>
      <c r="N209" s="239"/>
      <c r="O209" s="239"/>
      <c r="P209" s="239"/>
      <c r="Q209" s="239"/>
      <c r="R209" s="239"/>
      <c r="S209" s="239"/>
      <c r="T209" s="240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41" t="s">
        <v>163</v>
      </c>
      <c r="AU209" s="241" t="s">
        <v>81</v>
      </c>
      <c r="AV209" s="14" t="s">
        <v>161</v>
      </c>
      <c r="AW209" s="14" t="s">
        <v>33</v>
      </c>
      <c r="AX209" s="14" t="s">
        <v>79</v>
      </c>
      <c r="AY209" s="241" t="s">
        <v>152</v>
      </c>
    </row>
    <row r="210" s="13" customFormat="1">
      <c r="A210" s="13"/>
      <c r="B210" s="219"/>
      <c r="C210" s="220"/>
      <c r="D210" s="221" t="s">
        <v>163</v>
      </c>
      <c r="E210" s="220"/>
      <c r="F210" s="223" t="s">
        <v>786</v>
      </c>
      <c r="G210" s="220"/>
      <c r="H210" s="224">
        <v>15.473000000000001</v>
      </c>
      <c r="I210" s="225"/>
      <c r="J210" s="220"/>
      <c r="K210" s="220"/>
      <c r="L210" s="226"/>
      <c r="M210" s="227"/>
      <c r="N210" s="228"/>
      <c r="O210" s="228"/>
      <c r="P210" s="228"/>
      <c r="Q210" s="228"/>
      <c r="R210" s="228"/>
      <c r="S210" s="228"/>
      <c r="T210" s="229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0" t="s">
        <v>163</v>
      </c>
      <c r="AU210" s="230" t="s">
        <v>81</v>
      </c>
      <c r="AV210" s="13" t="s">
        <v>81</v>
      </c>
      <c r="AW210" s="13" t="s">
        <v>4</v>
      </c>
      <c r="AX210" s="13" t="s">
        <v>79</v>
      </c>
      <c r="AY210" s="230" t="s">
        <v>152</v>
      </c>
    </row>
    <row r="211" s="2" customFormat="1" ht="16.5" customHeight="1">
      <c r="A211" s="39"/>
      <c r="B211" s="40"/>
      <c r="C211" s="247" t="s">
        <v>299</v>
      </c>
      <c r="D211" s="247" t="s">
        <v>296</v>
      </c>
      <c r="E211" s="248" t="s">
        <v>390</v>
      </c>
      <c r="F211" s="249" t="s">
        <v>391</v>
      </c>
      <c r="G211" s="250" t="s">
        <v>160</v>
      </c>
      <c r="H211" s="251">
        <v>10.172000000000001</v>
      </c>
      <c r="I211" s="252"/>
      <c r="J211" s="253">
        <f>ROUND(I211*H211,2)</f>
        <v>0</v>
      </c>
      <c r="K211" s="249" t="s">
        <v>173</v>
      </c>
      <c r="L211" s="254"/>
      <c r="M211" s="255" t="s">
        <v>19</v>
      </c>
      <c r="N211" s="256" t="s">
        <v>42</v>
      </c>
      <c r="O211" s="85"/>
      <c r="P211" s="215">
        <f>O211*H211</f>
        <v>0</v>
      </c>
      <c r="Q211" s="215">
        <v>0.00107</v>
      </c>
      <c r="R211" s="215">
        <f>Q211*H211</f>
        <v>0.010884040000000001</v>
      </c>
      <c r="S211" s="215">
        <v>0</v>
      </c>
      <c r="T211" s="216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17" t="s">
        <v>299</v>
      </c>
      <c r="AT211" s="217" t="s">
        <v>296</v>
      </c>
      <c r="AU211" s="217" t="s">
        <v>81</v>
      </c>
      <c r="AY211" s="18" t="s">
        <v>152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8" t="s">
        <v>79</v>
      </c>
      <c r="BK211" s="218">
        <f>ROUND(I211*H211,2)</f>
        <v>0</v>
      </c>
      <c r="BL211" s="18" t="s">
        <v>265</v>
      </c>
      <c r="BM211" s="217" t="s">
        <v>787</v>
      </c>
    </row>
    <row r="212" s="15" customFormat="1">
      <c r="A212" s="15"/>
      <c r="B212" s="257"/>
      <c r="C212" s="258"/>
      <c r="D212" s="221" t="s">
        <v>163</v>
      </c>
      <c r="E212" s="259" t="s">
        <v>19</v>
      </c>
      <c r="F212" s="260" t="s">
        <v>780</v>
      </c>
      <c r="G212" s="258"/>
      <c r="H212" s="259" t="s">
        <v>19</v>
      </c>
      <c r="I212" s="261"/>
      <c r="J212" s="258"/>
      <c r="K212" s="258"/>
      <c r="L212" s="262"/>
      <c r="M212" s="263"/>
      <c r="N212" s="264"/>
      <c r="O212" s="264"/>
      <c r="P212" s="264"/>
      <c r="Q212" s="264"/>
      <c r="R212" s="264"/>
      <c r="S212" s="264"/>
      <c r="T212" s="26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66" t="s">
        <v>163</v>
      </c>
      <c r="AU212" s="266" t="s">
        <v>81</v>
      </c>
      <c r="AV212" s="15" t="s">
        <v>79</v>
      </c>
      <c r="AW212" s="15" t="s">
        <v>33</v>
      </c>
      <c r="AX212" s="15" t="s">
        <v>71</v>
      </c>
      <c r="AY212" s="266" t="s">
        <v>152</v>
      </c>
    </row>
    <row r="213" s="13" customFormat="1">
      <c r="A213" s="13"/>
      <c r="B213" s="219"/>
      <c r="C213" s="220"/>
      <c r="D213" s="221" t="s">
        <v>163</v>
      </c>
      <c r="E213" s="222" t="s">
        <v>19</v>
      </c>
      <c r="F213" s="223" t="s">
        <v>788</v>
      </c>
      <c r="G213" s="220"/>
      <c r="H213" s="224">
        <v>1.0800000000000001</v>
      </c>
      <c r="I213" s="225"/>
      <c r="J213" s="220"/>
      <c r="K213" s="220"/>
      <c r="L213" s="226"/>
      <c r="M213" s="227"/>
      <c r="N213" s="228"/>
      <c r="O213" s="228"/>
      <c r="P213" s="228"/>
      <c r="Q213" s="228"/>
      <c r="R213" s="228"/>
      <c r="S213" s="228"/>
      <c r="T213" s="229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0" t="s">
        <v>163</v>
      </c>
      <c r="AU213" s="230" t="s">
        <v>81</v>
      </c>
      <c r="AV213" s="13" t="s">
        <v>81</v>
      </c>
      <c r="AW213" s="13" t="s">
        <v>33</v>
      </c>
      <c r="AX213" s="13" t="s">
        <v>71</v>
      </c>
      <c r="AY213" s="230" t="s">
        <v>152</v>
      </c>
    </row>
    <row r="214" s="13" customFormat="1">
      <c r="A214" s="13"/>
      <c r="B214" s="219"/>
      <c r="C214" s="220"/>
      <c r="D214" s="221" t="s">
        <v>163</v>
      </c>
      <c r="E214" s="222" t="s">
        <v>19</v>
      </c>
      <c r="F214" s="223" t="s">
        <v>789</v>
      </c>
      <c r="G214" s="220"/>
      <c r="H214" s="224">
        <v>7.3970000000000002</v>
      </c>
      <c r="I214" s="225"/>
      <c r="J214" s="220"/>
      <c r="K214" s="220"/>
      <c r="L214" s="226"/>
      <c r="M214" s="227"/>
      <c r="N214" s="228"/>
      <c r="O214" s="228"/>
      <c r="P214" s="228"/>
      <c r="Q214" s="228"/>
      <c r="R214" s="228"/>
      <c r="S214" s="228"/>
      <c r="T214" s="229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0" t="s">
        <v>163</v>
      </c>
      <c r="AU214" s="230" t="s">
        <v>81</v>
      </c>
      <c r="AV214" s="13" t="s">
        <v>81</v>
      </c>
      <c r="AW214" s="13" t="s">
        <v>33</v>
      </c>
      <c r="AX214" s="13" t="s">
        <v>71</v>
      </c>
      <c r="AY214" s="230" t="s">
        <v>152</v>
      </c>
    </row>
    <row r="215" s="14" customFormat="1">
      <c r="A215" s="14"/>
      <c r="B215" s="231"/>
      <c r="C215" s="232"/>
      <c r="D215" s="221" t="s">
        <v>163</v>
      </c>
      <c r="E215" s="233" t="s">
        <v>96</v>
      </c>
      <c r="F215" s="234" t="s">
        <v>166</v>
      </c>
      <c r="G215" s="232"/>
      <c r="H215" s="235">
        <v>8.4770000000000003</v>
      </c>
      <c r="I215" s="236"/>
      <c r="J215" s="232"/>
      <c r="K215" s="232"/>
      <c r="L215" s="237"/>
      <c r="M215" s="238"/>
      <c r="N215" s="239"/>
      <c r="O215" s="239"/>
      <c r="P215" s="239"/>
      <c r="Q215" s="239"/>
      <c r="R215" s="239"/>
      <c r="S215" s="239"/>
      <c r="T215" s="24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41" t="s">
        <v>163</v>
      </c>
      <c r="AU215" s="241" t="s">
        <v>81</v>
      </c>
      <c r="AV215" s="14" t="s">
        <v>161</v>
      </c>
      <c r="AW215" s="14" t="s">
        <v>33</v>
      </c>
      <c r="AX215" s="14" t="s">
        <v>79</v>
      </c>
      <c r="AY215" s="241" t="s">
        <v>152</v>
      </c>
    </row>
    <row r="216" s="13" customFormat="1">
      <c r="A216" s="13"/>
      <c r="B216" s="219"/>
      <c r="C216" s="220"/>
      <c r="D216" s="221" t="s">
        <v>163</v>
      </c>
      <c r="E216" s="220"/>
      <c r="F216" s="223" t="s">
        <v>790</v>
      </c>
      <c r="G216" s="220"/>
      <c r="H216" s="224">
        <v>10.172000000000001</v>
      </c>
      <c r="I216" s="225"/>
      <c r="J216" s="220"/>
      <c r="K216" s="220"/>
      <c r="L216" s="226"/>
      <c r="M216" s="227"/>
      <c r="N216" s="228"/>
      <c r="O216" s="228"/>
      <c r="P216" s="228"/>
      <c r="Q216" s="228"/>
      <c r="R216" s="228"/>
      <c r="S216" s="228"/>
      <c r="T216" s="229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0" t="s">
        <v>163</v>
      </c>
      <c r="AU216" s="230" t="s">
        <v>81</v>
      </c>
      <c r="AV216" s="13" t="s">
        <v>81</v>
      </c>
      <c r="AW216" s="13" t="s">
        <v>4</v>
      </c>
      <c r="AX216" s="13" t="s">
        <v>79</v>
      </c>
      <c r="AY216" s="230" t="s">
        <v>152</v>
      </c>
    </row>
    <row r="217" s="2" customFormat="1" ht="24.15" customHeight="1">
      <c r="A217" s="39"/>
      <c r="B217" s="40"/>
      <c r="C217" s="206" t="s">
        <v>356</v>
      </c>
      <c r="D217" s="206" t="s">
        <v>157</v>
      </c>
      <c r="E217" s="207" t="s">
        <v>409</v>
      </c>
      <c r="F217" s="208" t="s">
        <v>410</v>
      </c>
      <c r="G217" s="209" t="s">
        <v>205</v>
      </c>
      <c r="H217" s="210">
        <v>0.027</v>
      </c>
      <c r="I217" s="211"/>
      <c r="J217" s="212">
        <f>ROUND(I217*H217,2)</f>
        <v>0</v>
      </c>
      <c r="K217" s="208" t="s">
        <v>173</v>
      </c>
      <c r="L217" s="45"/>
      <c r="M217" s="213" t="s">
        <v>19</v>
      </c>
      <c r="N217" s="214" t="s">
        <v>42</v>
      </c>
      <c r="O217" s="85"/>
      <c r="P217" s="215">
        <f>O217*H217</f>
        <v>0</v>
      </c>
      <c r="Q217" s="215">
        <v>0</v>
      </c>
      <c r="R217" s="215">
        <f>Q217*H217</f>
        <v>0</v>
      </c>
      <c r="S217" s="215">
        <v>0</v>
      </c>
      <c r="T217" s="216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17" t="s">
        <v>265</v>
      </c>
      <c r="AT217" s="217" t="s">
        <v>157</v>
      </c>
      <c r="AU217" s="217" t="s">
        <v>81</v>
      </c>
      <c r="AY217" s="18" t="s">
        <v>152</v>
      </c>
      <c r="BE217" s="218">
        <f>IF(N217="základní",J217,0)</f>
        <v>0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8" t="s">
        <v>79</v>
      </c>
      <c r="BK217" s="218">
        <f>ROUND(I217*H217,2)</f>
        <v>0</v>
      </c>
      <c r="BL217" s="18" t="s">
        <v>265</v>
      </c>
      <c r="BM217" s="217" t="s">
        <v>791</v>
      </c>
    </row>
    <row r="218" s="2" customFormat="1">
      <c r="A218" s="39"/>
      <c r="B218" s="40"/>
      <c r="C218" s="41"/>
      <c r="D218" s="242" t="s">
        <v>175</v>
      </c>
      <c r="E218" s="41"/>
      <c r="F218" s="243" t="s">
        <v>412</v>
      </c>
      <c r="G218" s="41"/>
      <c r="H218" s="41"/>
      <c r="I218" s="244"/>
      <c r="J218" s="41"/>
      <c r="K218" s="41"/>
      <c r="L218" s="45"/>
      <c r="M218" s="245"/>
      <c r="N218" s="246"/>
      <c r="O218" s="85"/>
      <c r="P218" s="85"/>
      <c r="Q218" s="85"/>
      <c r="R218" s="85"/>
      <c r="S218" s="85"/>
      <c r="T218" s="86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175</v>
      </c>
      <c r="AU218" s="18" t="s">
        <v>81</v>
      </c>
    </row>
    <row r="219" s="12" customFormat="1" ht="22.8" customHeight="1">
      <c r="A219" s="12"/>
      <c r="B219" s="190"/>
      <c r="C219" s="191"/>
      <c r="D219" s="192" t="s">
        <v>70</v>
      </c>
      <c r="E219" s="204" t="s">
        <v>413</v>
      </c>
      <c r="F219" s="204" t="s">
        <v>414</v>
      </c>
      <c r="G219" s="191"/>
      <c r="H219" s="191"/>
      <c r="I219" s="194"/>
      <c r="J219" s="205">
        <f>BK219</f>
        <v>0</v>
      </c>
      <c r="K219" s="191"/>
      <c r="L219" s="196"/>
      <c r="M219" s="197"/>
      <c r="N219" s="198"/>
      <c r="O219" s="198"/>
      <c r="P219" s="199">
        <f>SUM(P220:P243)</f>
        <v>0</v>
      </c>
      <c r="Q219" s="198"/>
      <c r="R219" s="199">
        <f>SUM(R220:R243)</f>
        <v>0.37944316</v>
      </c>
      <c r="S219" s="198"/>
      <c r="T219" s="200">
        <f>SUM(T220:T243)</f>
        <v>0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201" t="s">
        <v>81</v>
      </c>
      <c r="AT219" s="202" t="s">
        <v>70</v>
      </c>
      <c r="AU219" s="202" t="s">
        <v>79</v>
      </c>
      <c r="AY219" s="201" t="s">
        <v>152</v>
      </c>
      <c r="BK219" s="203">
        <f>SUM(BK220:BK243)</f>
        <v>0</v>
      </c>
    </row>
    <row r="220" s="2" customFormat="1" ht="16.5" customHeight="1">
      <c r="A220" s="39"/>
      <c r="B220" s="40"/>
      <c r="C220" s="206" t="s">
        <v>360</v>
      </c>
      <c r="D220" s="206" t="s">
        <v>157</v>
      </c>
      <c r="E220" s="207" t="s">
        <v>416</v>
      </c>
      <c r="F220" s="208" t="s">
        <v>417</v>
      </c>
      <c r="G220" s="209" t="s">
        <v>160</v>
      </c>
      <c r="H220" s="210">
        <v>34.740000000000002</v>
      </c>
      <c r="I220" s="211"/>
      <c r="J220" s="212">
        <f>ROUND(I220*H220,2)</f>
        <v>0</v>
      </c>
      <c r="K220" s="208" t="s">
        <v>173</v>
      </c>
      <c r="L220" s="45"/>
      <c r="M220" s="213" t="s">
        <v>19</v>
      </c>
      <c r="N220" s="214" t="s">
        <v>42</v>
      </c>
      <c r="O220" s="85"/>
      <c r="P220" s="215">
        <f>O220*H220</f>
        <v>0</v>
      </c>
      <c r="Q220" s="215">
        <v>3.0000000000000001E-05</v>
      </c>
      <c r="R220" s="215">
        <f>Q220*H220</f>
        <v>0.0010422000000000001</v>
      </c>
      <c r="S220" s="215">
        <v>0</v>
      </c>
      <c r="T220" s="216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17" t="s">
        <v>265</v>
      </c>
      <c r="AT220" s="217" t="s">
        <v>157</v>
      </c>
      <c r="AU220" s="217" t="s">
        <v>81</v>
      </c>
      <c r="AY220" s="18" t="s">
        <v>152</v>
      </c>
      <c r="BE220" s="218">
        <f>IF(N220="základní",J220,0)</f>
        <v>0</v>
      </c>
      <c r="BF220" s="218">
        <f>IF(N220="snížená",J220,0)</f>
        <v>0</v>
      </c>
      <c r="BG220" s="218">
        <f>IF(N220="zákl. přenesená",J220,0)</f>
        <v>0</v>
      </c>
      <c r="BH220" s="218">
        <f>IF(N220="sníž. přenesená",J220,0)</f>
        <v>0</v>
      </c>
      <c r="BI220" s="218">
        <f>IF(N220="nulová",J220,0)</f>
        <v>0</v>
      </c>
      <c r="BJ220" s="18" t="s">
        <v>79</v>
      </c>
      <c r="BK220" s="218">
        <f>ROUND(I220*H220,2)</f>
        <v>0</v>
      </c>
      <c r="BL220" s="18" t="s">
        <v>265</v>
      </c>
      <c r="BM220" s="217" t="s">
        <v>792</v>
      </c>
    </row>
    <row r="221" s="2" customFormat="1">
      <c r="A221" s="39"/>
      <c r="B221" s="40"/>
      <c r="C221" s="41"/>
      <c r="D221" s="242" t="s">
        <v>175</v>
      </c>
      <c r="E221" s="41"/>
      <c r="F221" s="243" t="s">
        <v>419</v>
      </c>
      <c r="G221" s="41"/>
      <c r="H221" s="41"/>
      <c r="I221" s="244"/>
      <c r="J221" s="41"/>
      <c r="K221" s="41"/>
      <c r="L221" s="45"/>
      <c r="M221" s="245"/>
      <c r="N221" s="246"/>
      <c r="O221" s="85"/>
      <c r="P221" s="85"/>
      <c r="Q221" s="85"/>
      <c r="R221" s="85"/>
      <c r="S221" s="85"/>
      <c r="T221" s="86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175</v>
      </c>
      <c r="AU221" s="18" t="s">
        <v>81</v>
      </c>
    </row>
    <row r="222" s="13" customFormat="1">
      <c r="A222" s="13"/>
      <c r="B222" s="219"/>
      <c r="C222" s="220"/>
      <c r="D222" s="221" t="s">
        <v>163</v>
      </c>
      <c r="E222" s="222" t="s">
        <v>19</v>
      </c>
      <c r="F222" s="223" t="s">
        <v>101</v>
      </c>
      <c r="G222" s="220"/>
      <c r="H222" s="224">
        <v>34.740000000000002</v>
      </c>
      <c r="I222" s="225"/>
      <c r="J222" s="220"/>
      <c r="K222" s="220"/>
      <c r="L222" s="226"/>
      <c r="M222" s="227"/>
      <c r="N222" s="228"/>
      <c r="O222" s="228"/>
      <c r="P222" s="228"/>
      <c r="Q222" s="228"/>
      <c r="R222" s="228"/>
      <c r="S222" s="228"/>
      <c r="T222" s="229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0" t="s">
        <v>163</v>
      </c>
      <c r="AU222" s="230" t="s">
        <v>81</v>
      </c>
      <c r="AV222" s="13" t="s">
        <v>81</v>
      </c>
      <c r="AW222" s="13" t="s">
        <v>33</v>
      </c>
      <c r="AX222" s="13" t="s">
        <v>71</v>
      </c>
      <c r="AY222" s="230" t="s">
        <v>152</v>
      </c>
    </row>
    <row r="223" s="14" customFormat="1">
      <c r="A223" s="14"/>
      <c r="B223" s="231"/>
      <c r="C223" s="232"/>
      <c r="D223" s="221" t="s">
        <v>163</v>
      </c>
      <c r="E223" s="233" t="s">
        <v>19</v>
      </c>
      <c r="F223" s="234" t="s">
        <v>166</v>
      </c>
      <c r="G223" s="232"/>
      <c r="H223" s="235">
        <v>34.740000000000002</v>
      </c>
      <c r="I223" s="236"/>
      <c r="J223" s="232"/>
      <c r="K223" s="232"/>
      <c r="L223" s="237"/>
      <c r="M223" s="238"/>
      <c r="N223" s="239"/>
      <c r="O223" s="239"/>
      <c r="P223" s="239"/>
      <c r="Q223" s="239"/>
      <c r="R223" s="239"/>
      <c r="S223" s="239"/>
      <c r="T223" s="240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41" t="s">
        <v>163</v>
      </c>
      <c r="AU223" s="241" t="s">
        <v>81</v>
      </c>
      <c r="AV223" s="14" t="s">
        <v>161</v>
      </c>
      <c r="AW223" s="14" t="s">
        <v>33</v>
      </c>
      <c r="AX223" s="14" t="s">
        <v>79</v>
      </c>
      <c r="AY223" s="241" t="s">
        <v>152</v>
      </c>
    </row>
    <row r="224" s="2" customFormat="1" ht="21.75" customHeight="1">
      <c r="A224" s="39"/>
      <c r="B224" s="40"/>
      <c r="C224" s="206" t="s">
        <v>364</v>
      </c>
      <c r="D224" s="206" t="s">
        <v>157</v>
      </c>
      <c r="E224" s="207" t="s">
        <v>421</v>
      </c>
      <c r="F224" s="208" t="s">
        <v>422</v>
      </c>
      <c r="G224" s="209" t="s">
        <v>160</v>
      </c>
      <c r="H224" s="210">
        <v>34.740000000000002</v>
      </c>
      <c r="I224" s="211"/>
      <c r="J224" s="212">
        <f>ROUND(I224*H224,2)</f>
        <v>0</v>
      </c>
      <c r="K224" s="208" t="s">
        <v>173</v>
      </c>
      <c r="L224" s="45"/>
      <c r="M224" s="213" t="s">
        <v>19</v>
      </c>
      <c r="N224" s="214" t="s">
        <v>42</v>
      </c>
      <c r="O224" s="85"/>
      <c r="P224" s="215">
        <f>O224*H224</f>
        <v>0</v>
      </c>
      <c r="Q224" s="215">
        <v>0.0075799999999999999</v>
      </c>
      <c r="R224" s="215">
        <f>Q224*H224</f>
        <v>0.26332919999999999</v>
      </c>
      <c r="S224" s="215">
        <v>0</v>
      </c>
      <c r="T224" s="216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17" t="s">
        <v>265</v>
      </c>
      <c r="AT224" s="217" t="s">
        <v>157</v>
      </c>
      <c r="AU224" s="217" t="s">
        <v>81</v>
      </c>
      <c r="AY224" s="18" t="s">
        <v>152</v>
      </c>
      <c r="BE224" s="218">
        <f>IF(N224="základní",J224,0)</f>
        <v>0</v>
      </c>
      <c r="BF224" s="218">
        <f>IF(N224="snížená",J224,0)</f>
        <v>0</v>
      </c>
      <c r="BG224" s="218">
        <f>IF(N224="zákl. přenesená",J224,0)</f>
        <v>0</v>
      </c>
      <c r="BH224" s="218">
        <f>IF(N224="sníž. přenesená",J224,0)</f>
        <v>0</v>
      </c>
      <c r="BI224" s="218">
        <f>IF(N224="nulová",J224,0)</f>
        <v>0</v>
      </c>
      <c r="BJ224" s="18" t="s">
        <v>79</v>
      </c>
      <c r="BK224" s="218">
        <f>ROUND(I224*H224,2)</f>
        <v>0</v>
      </c>
      <c r="BL224" s="18" t="s">
        <v>265</v>
      </c>
      <c r="BM224" s="217" t="s">
        <v>793</v>
      </c>
    </row>
    <row r="225" s="2" customFormat="1">
      <c r="A225" s="39"/>
      <c r="B225" s="40"/>
      <c r="C225" s="41"/>
      <c r="D225" s="242" t="s">
        <v>175</v>
      </c>
      <c r="E225" s="41"/>
      <c r="F225" s="243" t="s">
        <v>424</v>
      </c>
      <c r="G225" s="41"/>
      <c r="H225" s="41"/>
      <c r="I225" s="244"/>
      <c r="J225" s="41"/>
      <c r="K225" s="41"/>
      <c r="L225" s="45"/>
      <c r="M225" s="245"/>
      <c r="N225" s="246"/>
      <c r="O225" s="85"/>
      <c r="P225" s="85"/>
      <c r="Q225" s="85"/>
      <c r="R225" s="85"/>
      <c r="S225" s="85"/>
      <c r="T225" s="86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175</v>
      </c>
      <c r="AU225" s="18" t="s">
        <v>81</v>
      </c>
    </row>
    <row r="226" s="13" customFormat="1">
      <c r="A226" s="13"/>
      <c r="B226" s="219"/>
      <c r="C226" s="220"/>
      <c r="D226" s="221" t="s">
        <v>163</v>
      </c>
      <c r="E226" s="222" t="s">
        <v>19</v>
      </c>
      <c r="F226" s="223" t="s">
        <v>101</v>
      </c>
      <c r="G226" s="220"/>
      <c r="H226" s="224">
        <v>34.740000000000002</v>
      </c>
      <c r="I226" s="225"/>
      <c r="J226" s="220"/>
      <c r="K226" s="220"/>
      <c r="L226" s="226"/>
      <c r="M226" s="227"/>
      <c r="N226" s="228"/>
      <c r="O226" s="228"/>
      <c r="P226" s="228"/>
      <c r="Q226" s="228"/>
      <c r="R226" s="228"/>
      <c r="S226" s="228"/>
      <c r="T226" s="229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30" t="s">
        <v>163</v>
      </c>
      <c r="AU226" s="230" t="s">
        <v>81</v>
      </c>
      <c r="AV226" s="13" t="s">
        <v>81</v>
      </c>
      <c r="AW226" s="13" t="s">
        <v>33</v>
      </c>
      <c r="AX226" s="13" t="s">
        <v>71</v>
      </c>
      <c r="AY226" s="230" t="s">
        <v>152</v>
      </c>
    </row>
    <row r="227" s="14" customFormat="1">
      <c r="A227" s="14"/>
      <c r="B227" s="231"/>
      <c r="C227" s="232"/>
      <c r="D227" s="221" t="s">
        <v>163</v>
      </c>
      <c r="E227" s="233" t="s">
        <v>19</v>
      </c>
      <c r="F227" s="234" t="s">
        <v>166</v>
      </c>
      <c r="G227" s="232"/>
      <c r="H227" s="235">
        <v>34.740000000000002</v>
      </c>
      <c r="I227" s="236"/>
      <c r="J227" s="232"/>
      <c r="K227" s="232"/>
      <c r="L227" s="237"/>
      <c r="M227" s="238"/>
      <c r="N227" s="239"/>
      <c r="O227" s="239"/>
      <c r="P227" s="239"/>
      <c r="Q227" s="239"/>
      <c r="R227" s="239"/>
      <c r="S227" s="239"/>
      <c r="T227" s="240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41" t="s">
        <v>163</v>
      </c>
      <c r="AU227" s="241" t="s">
        <v>81</v>
      </c>
      <c r="AV227" s="14" t="s">
        <v>161</v>
      </c>
      <c r="AW227" s="14" t="s">
        <v>33</v>
      </c>
      <c r="AX227" s="14" t="s">
        <v>79</v>
      </c>
      <c r="AY227" s="241" t="s">
        <v>152</v>
      </c>
    </row>
    <row r="228" s="2" customFormat="1" ht="21.75" customHeight="1">
      <c r="A228" s="39"/>
      <c r="B228" s="40"/>
      <c r="C228" s="206" t="s">
        <v>370</v>
      </c>
      <c r="D228" s="206" t="s">
        <v>157</v>
      </c>
      <c r="E228" s="207" t="s">
        <v>426</v>
      </c>
      <c r="F228" s="208" t="s">
        <v>427</v>
      </c>
      <c r="G228" s="209" t="s">
        <v>160</v>
      </c>
      <c r="H228" s="210">
        <v>34.740000000000002</v>
      </c>
      <c r="I228" s="211"/>
      <c r="J228" s="212">
        <f>ROUND(I228*H228,2)</f>
        <v>0</v>
      </c>
      <c r="K228" s="208" t="s">
        <v>173</v>
      </c>
      <c r="L228" s="45"/>
      <c r="M228" s="213" t="s">
        <v>19</v>
      </c>
      <c r="N228" s="214" t="s">
        <v>42</v>
      </c>
      <c r="O228" s="85"/>
      <c r="P228" s="215">
        <f>O228*H228</f>
        <v>0</v>
      </c>
      <c r="Q228" s="215">
        <v>0.00040000000000000002</v>
      </c>
      <c r="R228" s="215">
        <f>Q228*H228</f>
        <v>0.013896000000000002</v>
      </c>
      <c r="S228" s="215">
        <v>0</v>
      </c>
      <c r="T228" s="216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17" t="s">
        <v>265</v>
      </c>
      <c r="AT228" s="217" t="s">
        <v>157</v>
      </c>
      <c r="AU228" s="217" t="s">
        <v>81</v>
      </c>
      <c r="AY228" s="18" t="s">
        <v>152</v>
      </c>
      <c r="BE228" s="218">
        <f>IF(N228="základní",J228,0)</f>
        <v>0</v>
      </c>
      <c r="BF228" s="218">
        <f>IF(N228="snížená",J228,0)</f>
        <v>0</v>
      </c>
      <c r="BG228" s="218">
        <f>IF(N228="zákl. přenesená",J228,0)</f>
        <v>0</v>
      </c>
      <c r="BH228" s="218">
        <f>IF(N228="sníž. přenesená",J228,0)</f>
        <v>0</v>
      </c>
      <c r="BI228" s="218">
        <f>IF(N228="nulová",J228,0)</f>
        <v>0</v>
      </c>
      <c r="BJ228" s="18" t="s">
        <v>79</v>
      </c>
      <c r="BK228" s="218">
        <f>ROUND(I228*H228,2)</f>
        <v>0</v>
      </c>
      <c r="BL228" s="18" t="s">
        <v>265</v>
      </c>
      <c r="BM228" s="217" t="s">
        <v>794</v>
      </c>
    </row>
    <row r="229" s="2" customFormat="1">
      <c r="A229" s="39"/>
      <c r="B229" s="40"/>
      <c r="C229" s="41"/>
      <c r="D229" s="242" t="s">
        <v>175</v>
      </c>
      <c r="E229" s="41"/>
      <c r="F229" s="243" t="s">
        <v>429</v>
      </c>
      <c r="G229" s="41"/>
      <c r="H229" s="41"/>
      <c r="I229" s="244"/>
      <c r="J229" s="41"/>
      <c r="K229" s="41"/>
      <c r="L229" s="45"/>
      <c r="M229" s="245"/>
      <c r="N229" s="246"/>
      <c r="O229" s="85"/>
      <c r="P229" s="85"/>
      <c r="Q229" s="85"/>
      <c r="R229" s="85"/>
      <c r="S229" s="85"/>
      <c r="T229" s="86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175</v>
      </c>
      <c r="AU229" s="18" t="s">
        <v>81</v>
      </c>
    </row>
    <row r="230" s="2" customFormat="1" ht="16.5" customHeight="1">
      <c r="A230" s="39"/>
      <c r="B230" s="40"/>
      <c r="C230" s="247" t="s">
        <v>377</v>
      </c>
      <c r="D230" s="247" t="s">
        <v>296</v>
      </c>
      <c r="E230" s="248" t="s">
        <v>431</v>
      </c>
      <c r="F230" s="249" t="s">
        <v>432</v>
      </c>
      <c r="G230" s="250" t="s">
        <v>160</v>
      </c>
      <c r="H230" s="251">
        <v>38.213999999999999</v>
      </c>
      <c r="I230" s="252"/>
      <c r="J230" s="253">
        <f>ROUND(I230*H230,2)</f>
        <v>0</v>
      </c>
      <c r="K230" s="249" t="s">
        <v>173</v>
      </c>
      <c r="L230" s="254"/>
      <c r="M230" s="255" t="s">
        <v>19</v>
      </c>
      <c r="N230" s="256" t="s">
        <v>42</v>
      </c>
      <c r="O230" s="85"/>
      <c r="P230" s="215">
        <f>O230*H230</f>
        <v>0</v>
      </c>
      <c r="Q230" s="215">
        <v>0.00264</v>
      </c>
      <c r="R230" s="215">
        <f>Q230*H230</f>
        <v>0.10088496</v>
      </c>
      <c r="S230" s="215">
        <v>0</v>
      </c>
      <c r="T230" s="216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17" t="s">
        <v>299</v>
      </c>
      <c r="AT230" s="217" t="s">
        <v>296</v>
      </c>
      <c r="AU230" s="217" t="s">
        <v>81</v>
      </c>
      <c r="AY230" s="18" t="s">
        <v>152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8" t="s">
        <v>79</v>
      </c>
      <c r="BK230" s="218">
        <f>ROUND(I230*H230,2)</f>
        <v>0</v>
      </c>
      <c r="BL230" s="18" t="s">
        <v>265</v>
      </c>
      <c r="BM230" s="217" t="s">
        <v>795</v>
      </c>
    </row>
    <row r="231" s="13" customFormat="1">
      <c r="A231" s="13"/>
      <c r="B231" s="219"/>
      <c r="C231" s="220"/>
      <c r="D231" s="221" t="s">
        <v>163</v>
      </c>
      <c r="E231" s="222" t="s">
        <v>19</v>
      </c>
      <c r="F231" s="223" t="s">
        <v>725</v>
      </c>
      <c r="G231" s="220"/>
      <c r="H231" s="224">
        <v>34.740000000000002</v>
      </c>
      <c r="I231" s="225"/>
      <c r="J231" s="220"/>
      <c r="K231" s="220"/>
      <c r="L231" s="226"/>
      <c r="M231" s="227"/>
      <c r="N231" s="228"/>
      <c r="O231" s="228"/>
      <c r="P231" s="228"/>
      <c r="Q231" s="228"/>
      <c r="R231" s="228"/>
      <c r="S231" s="228"/>
      <c r="T231" s="229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0" t="s">
        <v>163</v>
      </c>
      <c r="AU231" s="230" t="s">
        <v>81</v>
      </c>
      <c r="AV231" s="13" t="s">
        <v>81</v>
      </c>
      <c r="AW231" s="13" t="s">
        <v>33</v>
      </c>
      <c r="AX231" s="13" t="s">
        <v>71</v>
      </c>
      <c r="AY231" s="230" t="s">
        <v>152</v>
      </c>
    </row>
    <row r="232" s="14" customFormat="1">
      <c r="A232" s="14"/>
      <c r="B232" s="231"/>
      <c r="C232" s="232"/>
      <c r="D232" s="221" t="s">
        <v>163</v>
      </c>
      <c r="E232" s="233" t="s">
        <v>101</v>
      </c>
      <c r="F232" s="234" t="s">
        <v>166</v>
      </c>
      <c r="G232" s="232"/>
      <c r="H232" s="235">
        <v>34.740000000000002</v>
      </c>
      <c r="I232" s="236"/>
      <c r="J232" s="232"/>
      <c r="K232" s="232"/>
      <c r="L232" s="237"/>
      <c r="M232" s="238"/>
      <c r="N232" s="239"/>
      <c r="O232" s="239"/>
      <c r="P232" s="239"/>
      <c r="Q232" s="239"/>
      <c r="R232" s="239"/>
      <c r="S232" s="239"/>
      <c r="T232" s="240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41" t="s">
        <v>163</v>
      </c>
      <c r="AU232" s="241" t="s">
        <v>81</v>
      </c>
      <c r="AV232" s="14" t="s">
        <v>161</v>
      </c>
      <c r="AW232" s="14" t="s">
        <v>33</v>
      </c>
      <c r="AX232" s="14" t="s">
        <v>79</v>
      </c>
      <c r="AY232" s="241" t="s">
        <v>152</v>
      </c>
    </row>
    <row r="233" s="13" customFormat="1">
      <c r="A233" s="13"/>
      <c r="B233" s="219"/>
      <c r="C233" s="220"/>
      <c r="D233" s="221" t="s">
        <v>163</v>
      </c>
      <c r="E233" s="220"/>
      <c r="F233" s="223" t="s">
        <v>796</v>
      </c>
      <c r="G233" s="220"/>
      <c r="H233" s="224">
        <v>38.213999999999999</v>
      </c>
      <c r="I233" s="225"/>
      <c r="J233" s="220"/>
      <c r="K233" s="220"/>
      <c r="L233" s="226"/>
      <c r="M233" s="227"/>
      <c r="N233" s="228"/>
      <c r="O233" s="228"/>
      <c r="P233" s="228"/>
      <c r="Q233" s="228"/>
      <c r="R233" s="228"/>
      <c r="S233" s="228"/>
      <c r="T233" s="229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0" t="s">
        <v>163</v>
      </c>
      <c r="AU233" s="230" t="s">
        <v>81</v>
      </c>
      <c r="AV233" s="13" t="s">
        <v>81</v>
      </c>
      <c r="AW233" s="13" t="s">
        <v>4</v>
      </c>
      <c r="AX233" s="13" t="s">
        <v>79</v>
      </c>
      <c r="AY233" s="230" t="s">
        <v>152</v>
      </c>
    </row>
    <row r="234" s="2" customFormat="1" ht="16.5" customHeight="1">
      <c r="A234" s="39"/>
      <c r="B234" s="40"/>
      <c r="C234" s="206" t="s">
        <v>381</v>
      </c>
      <c r="D234" s="206" t="s">
        <v>157</v>
      </c>
      <c r="E234" s="207" t="s">
        <v>436</v>
      </c>
      <c r="F234" s="208" t="s">
        <v>437</v>
      </c>
      <c r="G234" s="209" t="s">
        <v>322</v>
      </c>
      <c r="H234" s="210">
        <v>29.079999999999998</v>
      </c>
      <c r="I234" s="211"/>
      <c r="J234" s="212">
        <f>ROUND(I234*H234,2)</f>
        <v>0</v>
      </c>
      <c r="K234" s="208" t="s">
        <v>173</v>
      </c>
      <c r="L234" s="45"/>
      <c r="M234" s="213" t="s">
        <v>19</v>
      </c>
      <c r="N234" s="214" t="s">
        <v>42</v>
      </c>
      <c r="O234" s="85"/>
      <c r="P234" s="215">
        <f>O234*H234</f>
        <v>0</v>
      </c>
      <c r="Q234" s="215">
        <v>1.0000000000000001E-05</v>
      </c>
      <c r="R234" s="215">
        <f>Q234*H234</f>
        <v>0.00029080000000000002</v>
      </c>
      <c r="S234" s="215">
        <v>0</v>
      </c>
      <c r="T234" s="216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17" t="s">
        <v>265</v>
      </c>
      <c r="AT234" s="217" t="s">
        <v>157</v>
      </c>
      <c r="AU234" s="217" t="s">
        <v>81</v>
      </c>
      <c r="AY234" s="18" t="s">
        <v>152</v>
      </c>
      <c r="BE234" s="218">
        <f>IF(N234="základní",J234,0)</f>
        <v>0</v>
      </c>
      <c r="BF234" s="218">
        <f>IF(N234="snížená",J234,0)</f>
        <v>0</v>
      </c>
      <c r="BG234" s="218">
        <f>IF(N234="zákl. přenesená",J234,0)</f>
        <v>0</v>
      </c>
      <c r="BH234" s="218">
        <f>IF(N234="sníž. přenesená",J234,0)</f>
        <v>0</v>
      </c>
      <c r="BI234" s="218">
        <f>IF(N234="nulová",J234,0)</f>
        <v>0</v>
      </c>
      <c r="BJ234" s="18" t="s">
        <v>79</v>
      </c>
      <c r="BK234" s="218">
        <f>ROUND(I234*H234,2)</f>
        <v>0</v>
      </c>
      <c r="BL234" s="18" t="s">
        <v>265</v>
      </c>
      <c r="BM234" s="217" t="s">
        <v>797</v>
      </c>
    </row>
    <row r="235" s="2" customFormat="1">
      <c r="A235" s="39"/>
      <c r="B235" s="40"/>
      <c r="C235" s="41"/>
      <c r="D235" s="242" t="s">
        <v>175</v>
      </c>
      <c r="E235" s="41"/>
      <c r="F235" s="243" t="s">
        <v>439</v>
      </c>
      <c r="G235" s="41"/>
      <c r="H235" s="41"/>
      <c r="I235" s="244"/>
      <c r="J235" s="41"/>
      <c r="K235" s="41"/>
      <c r="L235" s="45"/>
      <c r="M235" s="245"/>
      <c r="N235" s="246"/>
      <c r="O235" s="85"/>
      <c r="P235" s="85"/>
      <c r="Q235" s="85"/>
      <c r="R235" s="85"/>
      <c r="S235" s="85"/>
      <c r="T235" s="86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175</v>
      </c>
      <c r="AU235" s="18" t="s">
        <v>81</v>
      </c>
    </row>
    <row r="236" s="2" customFormat="1" ht="16.5" customHeight="1">
      <c r="A236" s="39"/>
      <c r="B236" s="40"/>
      <c r="C236" s="247" t="s">
        <v>389</v>
      </c>
      <c r="D236" s="247" t="s">
        <v>296</v>
      </c>
      <c r="E236" s="248" t="s">
        <v>441</v>
      </c>
      <c r="F236" s="249" t="s">
        <v>442</v>
      </c>
      <c r="G236" s="250" t="s">
        <v>322</v>
      </c>
      <c r="H236" s="251">
        <v>31.988</v>
      </c>
      <c r="I236" s="252"/>
      <c r="J236" s="253">
        <f>ROUND(I236*H236,2)</f>
        <v>0</v>
      </c>
      <c r="K236" s="249" t="s">
        <v>19</v>
      </c>
      <c r="L236" s="254"/>
      <c r="M236" s="255" t="s">
        <v>19</v>
      </c>
      <c r="N236" s="256" t="s">
        <v>42</v>
      </c>
      <c r="O236" s="85"/>
      <c r="P236" s="215">
        <f>O236*H236</f>
        <v>0</v>
      </c>
      <c r="Q236" s="215">
        <v>0</v>
      </c>
      <c r="R236" s="215">
        <f>Q236*H236</f>
        <v>0</v>
      </c>
      <c r="S236" s="215">
        <v>0</v>
      </c>
      <c r="T236" s="216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17" t="s">
        <v>299</v>
      </c>
      <c r="AT236" s="217" t="s">
        <v>296</v>
      </c>
      <c r="AU236" s="217" t="s">
        <v>81</v>
      </c>
      <c r="AY236" s="18" t="s">
        <v>152</v>
      </c>
      <c r="BE236" s="218">
        <f>IF(N236="základní",J236,0)</f>
        <v>0</v>
      </c>
      <c r="BF236" s="218">
        <f>IF(N236="snížená",J236,0)</f>
        <v>0</v>
      </c>
      <c r="BG236" s="218">
        <f>IF(N236="zákl. přenesená",J236,0)</f>
        <v>0</v>
      </c>
      <c r="BH236" s="218">
        <f>IF(N236="sníž. přenesená",J236,0)</f>
        <v>0</v>
      </c>
      <c r="BI236" s="218">
        <f>IF(N236="nulová",J236,0)</f>
        <v>0</v>
      </c>
      <c r="BJ236" s="18" t="s">
        <v>79</v>
      </c>
      <c r="BK236" s="218">
        <f>ROUND(I236*H236,2)</f>
        <v>0</v>
      </c>
      <c r="BL236" s="18" t="s">
        <v>265</v>
      </c>
      <c r="BM236" s="217" t="s">
        <v>798</v>
      </c>
    </row>
    <row r="237" s="13" customFormat="1">
      <c r="A237" s="13"/>
      <c r="B237" s="219"/>
      <c r="C237" s="220"/>
      <c r="D237" s="221" t="s">
        <v>163</v>
      </c>
      <c r="E237" s="222" t="s">
        <v>19</v>
      </c>
      <c r="F237" s="223" t="s">
        <v>799</v>
      </c>
      <c r="G237" s="220"/>
      <c r="H237" s="224">
        <v>34.399999999999999</v>
      </c>
      <c r="I237" s="225"/>
      <c r="J237" s="220"/>
      <c r="K237" s="220"/>
      <c r="L237" s="226"/>
      <c r="M237" s="227"/>
      <c r="N237" s="228"/>
      <c r="O237" s="228"/>
      <c r="P237" s="228"/>
      <c r="Q237" s="228"/>
      <c r="R237" s="228"/>
      <c r="S237" s="228"/>
      <c r="T237" s="229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0" t="s">
        <v>163</v>
      </c>
      <c r="AU237" s="230" t="s">
        <v>81</v>
      </c>
      <c r="AV237" s="13" t="s">
        <v>81</v>
      </c>
      <c r="AW237" s="13" t="s">
        <v>33</v>
      </c>
      <c r="AX237" s="13" t="s">
        <v>71</v>
      </c>
      <c r="AY237" s="230" t="s">
        <v>152</v>
      </c>
    </row>
    <row r="238" s="13" customFormat="1">
      <c r="A238" s="13"/>
      <c r="B238" s="219"/>
      <c r="C238" s="220"/>
      <c r="D238" s="221" t="s">
        <v>163</v>
      </c>
      <c r="E238" s="222" t="s">
        <v>19</v>
      </c>
      <c r="F238" s="223" t="s">
        <v>800</v>
      </c>
      <c r="G238" s="220"/>
      <c r="H238" s="224">
        <v>-1.44</v>
      </c>
      <c r="I238" s="225"/>
      <c r="J238" s="220"/>
      <c r="K238" s="220"/>
      <c r="L238" s="226"/>
      <c r="M238" s="227"/>
      <c r="N238" s="228"/>
      <c r="O238" s="228"/>
      <c r="P238" s="228"/>
      <c r="Q238" s="228"/>
      <c r="R238" s="228"/>
      <c r="S238" s="228"/>
      <c r="T238" s="229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0" t="s">
        <v>163</v>
      </c>
      <c r="AU238" s="230" t="s">
        <v>81</v>
      </c>
      <c r="AV238" s="13" t="s">
        <v>81</v>
      </c>
      <c r="AW238" s="13" t="s">
        <v>33</v>
      </c>
      <c r="AX238" s="13" t="s">
        <v>71</v>
      </c>
      <c r="AY238" s="230" t="s">
        <v>152</v>
      </c>
    </row>
    <row r="239" s="13" customFormat="1">
      <c r="A239" s="13"/>
      <c r="B239" s="219"/>
      <c r="C239" s="220"/>
      <c r="D239" s="221" t="s">
        <v>163</v>
      </c>
      <c r="E239" s="222" t="s">
        <v>19</v>
      </c>
      <c r="F239" s="223" t="s">
        <v>801</v>
      </c>
      <c r="G239" s="220"/>
      <c r="H239" s="224">
        <v>-3.8799999999999999</v>
      </c>
      <c r="I239" s="225"/>
      <c r="J239" s="220"/>
      <c r="K239" s="220"/>
      <c r="L239" s="226"/>
      <c r="M239" s="227"/>
      <c r="N239" s="228"/>
      <c r="O239" s="228"/>
      <c r="P239" s="228"/>
      <c r="Q239" s="228"/>
      <c r="R239" s="228"/>
      <c r="S239" s="228"/>
      <c r="T239" s="229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0" t="s">
        <v>163</v>
      </c>
      <c r="AU239" s="230" t="s">
        <v>81</v>
      </c>
      <c r="AV239" s="13" t="s">
        <v>81</v>
      </c>
      <c r="AW239" s="13" t="s">
        <v>33</v>
      </c>
      <c r="AX239" s="13" t="s">
        <v>71</v>
      </c>
      <c r="AY239" s="230" t="s">
        <v>152</v>
      </c>
    </row>
    <row r="240" s="14" customFormat="1">
      <c r="A240" s="14"/>
      <c r="B240" s="231"/>
      <c r="C240" s="232"/>
      <c r="D240" s="221" t="s">
        <v>163</v>
      </c>
      <c r="E240" s="233" t="s">
        <v>19</v>
      </c>
      <c r="F240" s="234" t="s">
        <v>166</v>
      </c>
      <c r="G240" s="232"/>
      <c r="H240" s="235">
        <v>29.079999999999998</v>
      </c>
      <c r="I240" s="236"/>
      <c r="J240" s="232"/>
      <c r="K240" s="232"/>
      <c r="L240" s="237"/>
      <c r="M240" s="238"/>
      <c r="N240" s="239"/>
      <c r="O240" s="239"/>
      <c r="P240" s="239"/>
      <c r="Q240" s="239"/>
      <c r="R240" s="239"/>
      <c r="S240" s="239"/>
      <c r="T240" s="240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41" t="s">
        <v>163</v>
      </c>
      <c r="AU240" s="241" t="s">
        <v>81</v>
      </c>
      <c r="AV240" s="14" t="s">
        <v>161</v>
      </c>
      <c r="AW240" s="14" t="s">
        <v>33</v>
      </c>
      <c r="AX240" s="14" t="s">
        <v>79</v>
      </c>
      <c r="AY240" s="241" t="s">
        <v>152</v>
      </c>
    </row>
    <row r="241" s="13" customFormat="1">
      <c r="A241" s="13"/>
      <c r="B241" s="219"/>
      <c r="C241" s="220"/>
      <c r="D241" s="221" t="s">
        <v>163</v>
      </c>
      <c r="E241" s="220"/>
      <c r="F241" s="223" t="s">
        <v>802</v>
      </c>
      <c r="G241" s="220"/>
      <c r="H241" s="224">
        <v>31.988</v>
      </c>
      <c r="I241" s="225"/>
      <c r="J241" s="220"/>
      <c r="K241" s="220"/>
      <c r="L241" s="226"/>
      <c r="M241" s="227"/>
      <c r="N241" s="228"/>
      <c r="O241" s="228"/>
      <c r="P241" s="228"/>
      <c r="Q241" s="228"/>
      <c r="R241" s="228"/>
      <c r="S241" s="228"/>
      <c r="T241" s="229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0" t="s">
        <v>163</v>
      </c>
      <c r="AU241" s="230" t="s">
        <v>81</v>
      </c>
      <c r="AV241" s="13" t="s">
        <v>81</v>
      </c>
      <c r="AW241" s="13" t="s">
        <v>4</v>
      </c>
      <c r="AX241" s="13" t="s">
        <v>79</v>
      </c>
      <c r="AY241" s="230" t="s">
        <v>152</v>
      </c>
    </row>
    <row r="242" s="2" customFormat="1" ht="24.15" customHeight="1">
      <c r="A242" s="39"/>
      <c r="B242" s="40"/>
      <c r="C242" s="206" t="s">
        <v>396</v>
      </c>
      <c r="D242" s="206" t="s">
        <v>157</v>
      </c>
      <c r="E242" s="207" t="s">
        <v>451</v>
      </c>
      <c r="F242" s="208" t="s">
        <v>452</v>
      </c>
      <c r="G242" s="209" t="s">
        <v>205</v>
      </c>
      <c r="H242" s="210">
        <v>0.379</v>
      </c>
      <c r="I242" s="211"/>
      <c r="J242" s="212">
        <f>ROUND(I242*H242,2)</f>
        <v>0</v>
      </c>
      <c r="K242" s="208" t="s">
        <v>173</v>
      </c>
      <c r="L242" s="45"/>
      <c r="M242" s="213" t="s">
        <v>19</v>
      </c>
      <c r="N242" s="214" t="s">
        <v>42</v>
      </c>
      <c r="O242" s="85"/>
      <c r="P242" s="215">
        <f>O242*H242</f>
        <v>0</v>
      </c>
      <c r="Q242" s="215">
        <v>0</v>
      </c>
      <c r="R242" s="215">
        <f>Q242*H242</f>
        <v>0</v>
      </c>
      <c r="S242" s="215">
        <v>0</v>
      </c>
      <c r="T242" s="216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17" t="s">
        <v>265</v>
      </c>
      <c r="AT242" s="217" t="s">
        <v>157</v>
      </c>
      <c r="AU242" s="217" t="s">
        <v>81</v>
      </c>
      <c r="AY242" s="18" t="s">
        <v>152</v>
      </c>
      <c r="BE242" s="218">
        <f>IF(N242="základní",J242,0)</f>
        <v>0</v>
      </c>
      <c r="BF242" s="218">
        <f>IF(N242="snížená",J242,0)</f>
        <v>0</v>
      </c>
      <c r="BG242" s="218">
        <f>IF(N242="zákl. přenesená",J242,0)</f>
        <v>0</v>
      </c>
      <c r="BH242" s="218">
        <f>IF(N242="sníž. přenesená",J242,0)</f>
        <v>0</v>
      </c>
      <c r="BI242" s="218">
        <f>IF(N242="nulová",J242,0)</f>
        <v>0</v>
      </c>
      <c r="BJ242" s="18" t="s">
        <v>79</v>
      </c>
      <c r="BK242" s="218">
        <f>ROUND(I242*H242,2)</f>
        <v>0</v>
      </c>
      <c r="BL242" s="18" t="s">
        <v>265</v>
      </c>
      <c r="BM242" s="217" t="s">
        <v>803</v>
      </c>
    </row>
    <row r="243" s="2" customFormat="1">
      <c r="A243" s="39"/>
      <c r="B243" s="40"/>
      <c r="C243" s="41"/>
      <c r="D243" s="242" t="s">
        <v>175</v>
      </c>
      <c r="E243" s="41"/>
      <c r="F243" s="243" t="s">
        <v>454</v>
      </c>
      <c r="G243" s="41"/>
      <c r="H243" s="41"/>
      <c r="I243" s="244"/>
      <c r="J243" s="41"/>
      <c r="K243" s="41"/>
      <c r="L243" s="45"/>
      <c r="M243" s="245"/>
      <c r="N243" s="246"/>
      <c r="O243" s="85"/>
      <c r="P243" s="85"/>
      <c r="Q243" s="85"/>
      <c r="R243" s="85"/>
      <c r="S243" s="85"/>
      <c r="T243" s="86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175</v>
      </c>
      <c r="AU243" s="18" t="s">
        <v>81</v>
      </c>
    </row>
    <row r="244" s="12" customFormat="1" ht="22.8" customHeight="1">
      <c r="A244" s="12"/>
      <c r="B244" s="190"/>
      <c r="C244" s="191"/>
      <c r="D244" s="192" t="s">
        <v>70</v>
      </c>
      <c r="E244" s="204" t="s">
        <v>455</v>
      </c>
      <c r="F244" s="204" t="s">
        <v>456</v>
      </c>
      <c r="G244" s="191"/>
      <c r="H244" s="191"/>
      <c r="I244" s="194"/>
      <c r="J244" s="205">
        <f>BK244</f>
        <v>0</v>
      </c>
      <c r="K244" s="191"/>
      <c r="L244" s="196"/>
      <c r="M244" s="197"/>
      <c r="N244" s="198"/>
      <c r="O244" s="198"/>
      <c r="P244" s="199">
        <f>SUM(P245:P269)</f>
        <v>0</v>
      </c>
      <c r="Q244" s="198"/>
      <c r="R244" s="199">
        <f>SUM(R245:R269)</f>
        <v>0.01256676</v>
      </c>
      <c r="S244" s="198"/>
      <c r="T244" s="200">
        <f>SUM(T245:T269)</f>
        <v>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201" t="s">
        <v>81</v>
      </c>
      <c r="AT244" s="202" t="s">
        <v>70</v>
      </c>
      <c r="AU244" s="202" t="s">
        <v>79</v>
      </c>
      <c r="AY244" s="201" t="s">
        <v>152</v>
      </c>
      <c r="BK244" s="203">
        <f>SUM(BK245:BK269)</f>
        <v>0</v>
      </c>
    </row>
    <row r="245" s="2" customFormat="1" ht="24.15" customHeight="1">
      <c r="A245" s="39"/>
      <c r="B245" s="40"/>
      <c r="C245" s="206" t="s">
        <v>408</v>
      </c>
      <c r="D245" s="206" t="s">
        <v>157</v>
      </c>
      <c r="E245" s="207" t="s">
        <v>458</v>
      </c>
      <c r="F245" s="208" t="s">
        <v>459</v>
      </c>
      <c r="G245" s="209" t="s">
        <v>160</v>
      </c>
      <c r="H245" s="210">
        <v>16.472999999999999</v>
      </c>
      <c r="I245" s="211"/>
      <c r="J245" s="212">
        <f>ROUND(I245*H245,2)</f>
        <v>0</v>
      </c>
      <c r="K245" s="208" t="s">
        <v>173</v>
      </c>
      <c r="L245" s="45"/>
      <c r="M245" s="213" t="s">
        <v>19</v>
      </c>
      <c r="N245" s="214" t="s">
        <v>42</v>
      </c>
      <c r="O245" s="85"/>
      <c r="P245" s="215">
        <f>O245*H245</f>
        <v>0</v>
      </c>
      <c r="Q245" s="215">
        <v>2.0000000000000002E-05</v>
      </c>
      <c r="R245" s="215">
        <f>Q245*H245</f>
        <v>0.00032946000000000001</v>
      </c>
      <c r="S245" s="215">
        <v>0</v>
      </c>
      <c r="T245" s="216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17" t="s">
        <v>265</v>
      </c>
      <c r="AT245" s="217" t="s">
        <v>157</v>
      </c>
      <c r="AU245" s="217" t="s">
        <v>81</v>
      </c>
      <c r="AY245" s="18" t="s">
        <v>152</v>
      </c>
      <c r="BE245" s="218">
        <f>IF(N245="základní",J245,0)</f>
        <v>0</v>
      </c>
      <c r="BF245" s="218">
        <f>IF(N245="snížená",J245,0)</f>
        <v>0</v>
      </c>
      <c r="BG245" s="218">
        <f>IF(N245="zákl. přenesená",J245,0)</f>
        <v>0</v>
      </c>
      <c r="BH245" s="218">
        <f>IF(N245="sníž. přenesená",J245,0)</f>
        <v>0</v>
      </c>
      <c r="BI245" s="218">
        <f>IF(N245="nulová",J245,0)</f>
        <v>0</v>
      </c>
      <c r="BJ245" s="18" t="s">
        <v>79</v>
      </c>
      <c r="BK245" s="218">
        <f>ROUND(I245*H245,2)</f>
        <v>0</v>
      </c>
      <c r="BL245" s="18" t="s">
        <v>265</v>
      </c>
      <c r="BM245" s="217" t="s">
        <v>804</v>
      </c>
    </row>
    <row r="246" s="2" customFormat="1">
      <c r="A246" s="39"/>
      <c r="B246" s="40"/>
      <c r="C246" s="41"/>
      <c r="D246" s="242" t="s">
        <v>175</v>
      </c>
      <c r="E246" s="41"/>
      <c r="F246" s="243" t="s">
        <v>461</v>
      </c>
      <c r="G246" s="41"/>
      <c r="H246" s="41"/>
      <c r="I246" s="244"/>
      <c r="J246" s="41"/>
      <c r="K246" s="41"/>
      <c r="L246" s="45"/>
      <c r="M246" s="245"/>
      <c r="N246" s="246"/>
      <c r="O246" s="85"/>
      <c r="P246" s="85"/>
      <c r="Q246" s="85"/>
      <c r="R246" s="85"/>
      <c r="S246" s="85"/>
      <c r="T246" s="86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T246" s="18" t="s">
        <v>175</v>
      </c>
      <c r="AU246" s="18" t="s">
        <v>81</v>
      </c>
    </row>
    <row r="247" s="15" customFormat="1">
      <c r="A247" s="15"/>
      <c r="B247" s="257"/>
      <c r="C247" s="258"/>
      <c r="D247" s="221" t="s">
        <v>163</v>
      </c>
      <c r="E247" s="259" t="s">
        <v>19</v>
      </c>
      <c r="F247" s="260" t="s">
        <v>805</v>
      </c>
      <c r="G247" s="258"/>
      <c r="H247" s="259" t="s">
        <v>19</v>
      </c>
      <c r="I247" s="261"/>
      <c r="J247" s="258"/>
      <c r="K247" s="258"/>
      <c r="L247" s="262"/>
      <c r="M247" s="263"/>
      <c r="N247" s="264"/>
      <c r="O247" s="264"/>
      <c r="P247" s="264"/>
      <c r="Q247" s="264"/>
      <c r="R247" s="264"/>
      <c r="S247" s="264"/>
      <c r="T247" s="26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66" t="s">
        <v>163</v>
      </c>
      <c r="AU247" s="266" t="s">
        <v>81</v>
      </c>
      <c r="AV247" s="15" t="s">
        <v>79</v>
      </c>
      <c r="AW247" s="15" t="s">
        <v>33</v>
      </c>
      <c r="AX247" s="15" t="s">
        <v>71</v>
      </c>
      <c r="AY247" s="266" t="s">
        <v>152</v>
      </c>
    </row>
    <row r="248" s="13" customFormat="1">
      <c r="A248" s="13"/>
      <c r="B248" s="219"/>
      <c r="C248" s="220"/>
      <c r="D248" s="221" t="s">
        <v>163</v>
      </c>
      <c r="E248" s="222" t="s">
        <v>19</v>
      </c>
      <c r="F248" s="223" t="s">
        <v>806</v>
      </c>
      <c r="G248" s="220"/>
      <c r="H248" s="224">
        <v>0.48099999999999998</v>
      </c>
      <c r="I248" s="225"/>
      <c r="J248" s="220"/>
      <c r="K248" s="220"/>
      <c r="L248" s="226"/>
      <c r="M248" s="227"/>
      <c r="N248" s="228"/>
      <c r="O248" s="228"/>
      <c r="P248" s="228"/>
      <c r="Q248" s="228"/>
      <c r="R248" s="228"/>
      <c r="S248" s="228"/>
      <c r="T248" s="229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0" t="s">
        <v>163</v>
      </c>
      <c r="AU248" s="230" t="s">
        <v>81</v>
      </c>
      <c r="AV248" s="13" t="s">
        <v>81</v>
      </c>
      <c r="AW248" s="13" t="s">
        <v>33</v>
      </c>
      <c r="AX248" s="13" t="s">
        <v>71</v>
      </c>
      <c r="AY248" s="230" t="s">
        <v>152</v>
      </c>
    </row>
    <row r="249" s="13" customFormat="1">
      <c r="A249" s="13"/>
      <c r="B249" s="219"/>
      <c r="C249" s="220"/>
      <c r="D249" s="221" t="s">
        <v>163</v>
      </c>
      <c r="E249" s="222" t="s">
        <v>19</v>
      </c>
      <c r="F249" s="223" t="s">
        <v>468</v>
      </c>
      <c r="G249" s="220"/>
      <c r="H249" s="224">
        <v>2.3759999999999999</v>
      </c>
      <c r="I249" s="225"/>
      <c r="J249" s="220"/>
      <c r="K249" s="220"/>
      <c r="L249" s="226"/>
      <c r="M249" s="227"/>
      <c r="N249" s="228"/>
      <c r="O249" s="228"/>
      <c r="P249" s="228"/>
      <c r="Q249" s="228"/>
      <c r="R249" s="228"/>
      <c r="S249" s="228"/>
      <c r="T249" s="229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0" t="s">
        <v>163</v>
      </c>
      <c r="AU249" s="230" t="s">
        <v>81</v>
      </c>
      <c r="AV249" s="13" t="s">
        <v>81</v>
      </c>
      <c r="AW249" s="13" t="s">
        <v>33</v>
      </c>
      <c r="AX249" s="13" t="s">
        <v>71</v>
      </c>
      <c r="AY249" s="230" t="s">
        <v>152</v>
      </c>
    </row>
    <row r="250" s="13" customFormat="1">
      <c r="A250" s="13"/>
      <c r="B250" s="219"/>
      <c r="C250" s="220"/>
      <c r="D250" s="221" t="s">
        <v>163</v>
      </c>
      <c r="E250" s="222" t="s">
        <v>19</v>
      </c>
      <c r="F250" s="223" t="s">
        <v>807</v>
      </c>
      <c r="G250" s="220"/>
      <c r="H250" s="224">
        <v>6.4020000000000001</v>
      </c>
      <c r="I250" s="225"/>
      <c r="J250" s="220"/>
      <c r="K250" s="220"/>
      <c r="L250" s="226"/>
      <c r="M250" s="227"/>
      <c r="N250" s="228"/>
      <c r="O250" s="228"/>
      <c r="P250" s="228"/>
      <c r="Q250" s="228"/>
      <c r="R250" s="228"/>
      <c r="S250" s="228"/>
      <c r="T250" s="229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0" t="s">
        <v>163</v>
      </c>
      <c r="AU250" s="230" t="s">
        <v>81</v>
      </c>
      <c r="AV250" s="13" t="s">
        <v>81</v>
      </c>
      <c r="AW250" s="13" t="s">
        <v>33</v>
      </c>
      <c r="AX250" s="13" t="s">
        <v>71</v>
      </c>
      <c r="AY250" s="230" t="s">
        <v>152</v>
      </c>
    </row>
    <row r="251" s="13" customFormat="1">
      <c r="A251" s="13"/>
      <c r="B251" s="219"/>
      <c r="C251" s="220"/>
      <c r="D251" s="221" t="s">
        <v>163</v>
      </c>
      <c r="E251" s="222" t="s">
        <v>19</v>
      </c>
      <c r="F251" s="223" t="s">
        <v>808</v>
      </c>
      <c r="G251" s="220"/>
      <c r="H251" s="224">
        <v>1.571</v>
      </c>
      <c r="I251" s="225"/>
      <c r="J251" s="220"/>
      <c r="K251" s="220"/>
      <c r="L251" s="226"/>
      <c r="M251" s="227"/>
      <c r="N251" s="228"/>
      <c r="O251" s="228"/>
      <c r="P251" s="228"/>
      <c r="Q251" s="228"/>
      <c r="R251" s="228"/>
      <c r="S251" s="228"/>
      <c r="T251" s="229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0" t="s">
        <v>163</v>
      </c>
      <c r="AU251" s="230" t="s">
        <v>81</v>
      </c>
      <c r="AV251" s="13" t="s">
        <v>81</v>
      </c>
      <c r="AW251" s="13" t="s">
        <v>33</v>
      </c>
      <c r="AX251" s="13" t="s">
        <v>71</v>
      </c>
      <c r="AY251" s="230" t="s">
        <v>152</v>
      </c>
    </row>
    <row r="252" s="13" customFormat="1">
      <c r="A252" s="13"/>
      <c r="B252" s="219"/>
      <c r="C252" s="220"/>
      <c r="D252" s="221" t="s">
        <v>163</v>
      </c>
      <c r="E252" s="222" t="s">
        <v>19</v>
      </c>
      <c r="F252" s="223" t="s">
        <v>809</v>
      </c>
      <c r="G252" s="220"/>
      <c r="H252" s="224">
        <v>3.5640000000000001</v>
      </c>
      <c r="I252" s="225"/>
      <c r="J252" s="220"/>
      <c r="K252" s="220"/>
      <c r="L252" s="226"/>
      <c r="M252" s="227"/>
      <c r="N252" s="228"/>
      <c r="O252" s="228"/>
      <c r="P252" s="228"/>
      <c r="Q252" s="228"/>
      <c r="R252" s="228"/>
      <c r="S252" s="228"/>
      <c r="T252" s="229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0" t="s">
        <v>163</v>
      </c>
      <c r="AU252" s="230" t="s">
        <v>81</v>
      </c>
      <c r="AV252" s="13" t="s">
        <v>81</v>
      </c>
      <c r="AW252" s="13" t="s">
        <v>33</v>
      </c>
      <c r="AX252" s="13" t="s">
        <v>71</v>
      </c>
      <c r="AY252" s="230" t="s">
        <v>152</v>
      </c>
    </row>
    <row r="253" s="15" customFormat="1">
      <c r="A253" s="15"/>
      <c r="B253" s="257"/>
      <c r="C253" s="258"/>
      <c r="D253" s="221" t="s">
        <v>163</v>
      </c>
      <c r="E253" s="259" t="s">
        <v>19</v>
      </c>
      <c r="F253" s="260" t="s">
        <v>810</v>
      </c>
      <c r="G253" s="258"/>
      <c r="H253" s="259" t="s">
        <v>19</v>
      </c>
      <c r="I253" s="261"/>
      <c r="J253" s="258"/>
      <c r="K253" s="258"/>
      <c r="L253" s="262"/>
      <c r="M253" s="263"/>
      <c r="N253" s="264"/>
      <c r="O253" s="264"/>
      <c r="P253" s="264"/>
      <c r="Q253" s="264"/>
      <c r="R253" s="264"/>
      <c r="S253" s="264"/>
      <c r="T253" s="26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6" t="s">
        <v>163</v>
      </c>
      <c r="AU253" s="266" t="s">
        <v>81</v>
      </c>
      <c r="AV253" s="15" t="s">
        <v>79</v>
      </c>
      <c r="AW253" s="15" t="s">
        <v>33</v>
      </c>
      <c r="AX253" s="15" t="s">
        <v>71</v>
      </c>
      <c r="AY253" s="266" t="s">
        <v>152</v>
      </c>
    </row>
    <row r="254" s="13" customFormat="1">
      <c r="A254" s="13"/>
      <c r="B254" s="219"/>
      <c r="C254" s="220"/>
      <c r="D254" s="221" t="s">
        <v>163</v>
      </c>
      <c r="E254" s="222" t="s">
        <v>19</v>
      </c>
      <c r="F254" s="223" t="s">
        <v>811</v>
      </c>
      <c r="G254" s="220"/>
      <c r="H254" s="224">
        <v>2.0790000000000002</v>
      </c>
      <c r="I254" s="225"/>
      <c r="J254" s="220"/>
      <c r="K254" s="220"/>
      <c r="L254" s="226"/>
      <c r="M254" s="227"/>
      <c r="N254" s="228"/>
      <c r="O254" s="228"/>
      <c r="P254" s="228"/>
      <c r="Q254" s="228"/>
      <c r="R254" s="228"/>
      <c r="S254" s="228"/>
      <c r="T254" s="229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0" t="s">
        <v>163</v>
      </c>
      <c r="AU254" s="230" t="s">
        <v>81</v>
      </c>
      <c r="AV254" s="13" t="s">
        <v>81</v>
      </c>
      <c r="AW254" s="13" t="s">
        <v>33</v>
      </c>
      <c r="AX254" s="13" t="s">
        <v>71</v>
      </c>
      <c r="AY254" s="230" t="s">
        <v>152</v>
      </c>
    </row>
    <row r="255" s="14" customFormat="1">
      <c r="A255" s="14"/>
      <c r="B255" s="231"/>
      <c r="C255" s="232"/>
      <c r="D255" s="221" t="s">
        <v>163</v>
      </c>
      <c r="E255" s="233" t="s">
        <v>105</v>
      </c>
      <c r="F255" s="234" t="s">
        <v>166</v>
      </c>
      <c r="G255" s="232"/>
      <c r="H255" s="235">
        <v>16.472999999999999</v>
      </c>
      <c r="I255" s="236"/>
      <c r="J255" s="232"/>
      <c r="K255" s="232"/>
      <c r="L255" s="237"/>
      <c r="M255" s="238"/>
      <c r="N255" s="239"/>
      <c r="O255" s="239"/>
      <c r="P255" s="239"/>
      <c r="Q255" s="239"/>
      <c r="R255" s="239"/>
      <c r="S255" s="239"/>
      <c r="T255" s="240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41" t="s">
        <v>163</v>
      </c>
      <c r="AU255" s="241" t="s">
        <v>81</v>
      </c>
      <c r="AV255" s="14" t="s">
        <v>161</v>
      </c>
      <c r="AW255" s="14" t="s">
        <v>33</v>
      </c>
      <c r="AX255" s="14" t="s">
        <v>79</v>
      </c>
      <c r="AY255" s="241" t="s">
        <v>152</v>
      </c>
    </row>
    <row r="256" s="2" customFormat="1" ht="16.5" customHeight="1">
      <c r="A256" s="39"/>
      <c r="B256" s="40"/>
      <c r="C256" s="206" t="s">
        <v>415</v>
      </c>
      <c r="D256" s="206" t="s">
        <v>157</v>
      </c>
      <c r="E256" s="207" t="s">
        <v>472</v>
      </c>
      <c r="F256" s="208" t="s">
        <v>473</v>
      </c>
      <c r="G256" s="209" t="s">
        <v>160</v>
      </c>
      <c r="H256" s="210">
        <v>16.472999999999999</v>
      </c>
      <c r="I256" s="211"/>
      <c r="J256" s="212">
        <f>ROUND(I256*H256,2)</f>
        <v>0</v>
      </c>
      <c r="K256" s="208" t="s">
        <v>173</v>
      </c>
      <c r="L256" s="45"/>
      <c r="M256" s="213" t="s">
        <v>19</v>
      </c>
      <c r="N256" s="214" t="s">
        <v>42</v>
      </c>
      <c r="O256" s="85"/>
      <c r="P256" s="215">
        <f>O256*H256</f>
        <v>0</v>
      </c>
      <c r="Q256" s="215">
        <v>0.00017000000000000001</v>
      </c>
      <c r="R256" s="215">
        <f>Q256*H256</f>
        <v>0.0028004100000000001</v>
      </c>
      <c r="S256" s="215">
        <v>0</v>
      </c>
      <c r="T256" s="216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17" t="s">
        <v>265</v>
      </c>
      <c r="AT256" s="217" t="s">
        <v>157</v>
      </c>
      <c r="AU256" s="217" t="s">
        <v>81</v>
      </c>
      <c r="AY256" s="18" t="s">
        <v>152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8" t="s">
        <v>79</v>
      </c>
      <c r="BK256" s="218">
        <f>ROUND(I256*H256,2)</f>
        <v>0</v>
      </c>
      <c r="BL256" s="18" t="s">
        <v>265</v>
      </c>
      <c r="BM256" s="217" t="s">
        <v>812</v>
      </c>
    </row>
    <row r="257" s="2" customFormat="1">
      <c r="A257" s="39"/>
      <c r="B257" s="40"/>
      <c r="C257" s="41"/>
      <c r="D257" s="242" t="s">
        <v>175</v>
      </c>
      <c r="E257" s="41"/>
      <c r="F257" s="243" t="s">
        <v>475</v>
      </c>
      <c r="G257" s="41"/>
      <c r="H257" s="41"/>
      <c r="I257" s="244"/>
      <c r="J257" s="41"/>
      <c r="K257" s="41"/>
      <c r="L257" s="45"/>
      <c r="M257" s="245"/>
      <c r="N257" s="246"/>
      <c r="O257" s="85"/>
      <c r="P257" s="85"/>
      <c r="Q257" s="85"/>
      <c r="R257" s="85"/>
      <c r="S257" s="85"/>
      <c r="T257" s="86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T257" s="18" t="s">
        <v>175</v>
      </c>
      <c r="AU257" s="18" t="s">
        <v>81</v>
      </c>
    </row>
    <row r="258" s="2" customFormat="1" ht="16.5" customHeight="1">
      <c r="A258" s="39"/>
      <c r="B258" s="40"/>
      <c r="C258" s="206" t="s">
        <v>420</v>
      </c>
      <c r="D258" s="206" t="s">
        <v>157</v>
      </c>
      <c r="E258" s="207" t="s">
        <v>477</v>
      </c>
      <c r="F258" s="208" t="s">
        <v>478</v>
      </c>
      <c r="G258" s="209" t="s">
        <v>160</v>
      </c>
      <c r="H258" s="210">
        <v>16.472999999999999</v>
      </c>
      <c r="I258" s="211"/>
      <c r="J258" s="212">
        <f>ROUND(I258*H258,2)</f>
        <v>0</v>
      </c>
      <c r="K258" s="208" t="s">
        <v>173</v>
      </c>
      <c r="L258" s="45"/>
      <c r="M258" s="213" t="s">
        <v>19</v>
      </c>
      <c r="N258" s="214" t="s">
        <v>42</v>
      </c>
      <c r="O258" s="85"/>
      <c r="P258" s="215">
        <f>O258*H258</f>
        <v>0</v>
      </c>
      <c r="Q258" s="215">
        <v>0.00012999999999999999</v>
      </c>
      <c r="R258" s="215">
        <f>Q258*H258</f>
        <v>0.0021414899999999998</v>
      </c>
      <c r="S258" s="215">
        <v>0</v>
      </c>
      <c r="T258" s="216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17" t="s">
        <v>265</v>
      </c>
      <c r="AT258" s="217" t="s">
        <v>157</v>
      </c>
      <c r="AU258" s="217" t="s">
        <v>81</v>
      </c>
      <c r="AY258" s="18" t="s">
        <v>152</v>
      </c>
      <c r="BE258" s="218">
        <f>IF(N258="základní",J258,0)</f>
        <v>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8" t="s">
        <v>79</v>
      </c>
      <c r="BK258" s="218">
        <f>ROUND(I258*H258,2)</f>
        <v>0</v>
      </c>
      <c r="BL258" s="18" t="s">
        <v>265</v>
      </c>
      <c r="BM258" s="217" t="s">
        <v>813</v>
      </c>
    </row>
    <row r="259" s="2" customFormat="1">
      <c r="A259" s="39"/>
      <c r="B259" s="40"/>
      <c r="C259" s="41"/>
      <c r="D259" s="242" t="s">
        <v>175</v>
      </c>
      <c r="E259" s="41"/>
      <c r="F259" s="243" t="s">
        <v>480</v>
      </c>
      <c r="G259" s="41"/>
      <c r="H259" s="41"/>
      <c r="I259" s="244"/>
      <c r="J259" s="41"/>
      <c r="K259" s="41"/>
      <c r="L259" s="45"/>
      <c r="M259" s="245"/>
      <c r="N259" s="246"/>
      <c r="O259" s="85"/>
      <c r="P259" s="85"/>
      <c r="Q259" s="85"/>
      <c r="R259" s="85"/>
      <c r="S259" s="85"/>
      <c r="T259" s="86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175</v>
      </c>
      <c r="AU259" s="18" t="s">
        <v>81</v>
      </c>
    </row>
    <row r="260" s="13" customFormat="1">
      <c r="A260" s="13"/>
      <c r="B260" s="219"/>
      <c r="C260" s="220"/>
      <c r="D260" s="221" t="s">
        <v>163</v>
      </c>
      <c r="E260" s="222" t="s">
        <v>19</v>
      </c>
      <c r="F260" s="223" t="s">
        <v>105</v>
      </c>
      <c r="G260" s="220"/>
      <c r="H260" s="224">
        <v>16.472999999999999</v>
      </c>
      <c r="I260" s="225"/>
      <c r="J260" s="220"/>
      <c r="K260" s="220"/>
      <c r="L260" s="226"/>
      <c r="M260" s="227"/>
      <c r="N260" s="228"/>
      <c r="O260" s="228"/>
      <c r="P260" s="228"/>
      <c r="Q260" s="228"/>
      <c r="R260" s="228"/>
      <c r="S260" s="228"/>
      <c r="T260" s="229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0" t="s">
        <v>163</v>
      </c>
      <c r="AU260" s="230" t="s">
        <v>81</v>
      </c>
      <c r="AV260" s="13" t="s">
        <v>81</v>
      </c>
      <c r="AW260" s="13" t="s">
        <v>33</v>
      </c>
      <c r="AX260" s="13" t="s">
        <v>71</v>
      </c>
      <c r="AY260" s="230" t="s">
        <v>152</v>
      </c>
    </row>
    <row r="261" s="14" customFormat="1">
      <c r="A261" s="14"/>
      <c r="B261" s="231"/>
      <c r="C261" s="232"/>
      <c r="D261" s="221" t="s">
        <v>163</v>
      </c>
      <c r="E261" s="233" t="s">
        <v>19</v>
      </c>
      <c r="F261" s="234" t="s">
        <v>166</v>
      </c>
      <c r="G261" s="232"/>
      <c r="H261" s="235">
        <v>16.472999999999999</v>
      </c>
      <c r="I261" s="236"/>
      <c r="J261" s="232"/>
      <c r="K261" s="232"/>
      <c r="L261" s="237"/>
      <c r="M261" s="238"/>
      <c r="N261" s="239"/>
      <c r="O261" s="239"/>
      <c r="P261" s="239"/>
      <c r="Q261" s="239"/>
      <c r="R261" s="239"/>
      <c r="S261" s="239"/>
      <c r="T261" s="240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41" t="s">
        <v>163</v>
      </c>
      <c r="AU261" s="241" t="s">
        <v>81</v>
      </c>
      <c r="AV261" s="14" t="s">
        <v>161</v>
      </c>
      <c r="AW261" s="14" t="s">
        <v>33</v>
      </c>
      <c r="AX261" s="14" t="s">
        <v>79</v>
      </c>
      <c r="AY261" s="241" t="s">
        <v>152</v>
      </c>
    </row>
    <row r="262" s="2" customFormat="1" ht="16.5" customHeight="1">
      <c r="A262" s="39"/>
      <c r="B262" s="40"/>
      <c r="C262" s="206" t="s">
        <v>425</v>
      </c>
      <c r="D262" s="206" t="s">
        <v>157</v>
      </c>
      <c r="E262" s="207" t="s">
        <v>493</v>
      </c>
      <c r="F262" s="208" t="s">
        <v>494</v>
      </c>
      <c r="G262" s="209" t="s">
        <v>160</v>
      </c>
      <c r="H262" s="210">
        <v>93.632000000000005</v>
      </c>
      <c r="I262" s="211"/>
      <c r="J262" s="212">
        <f>ROUND(I262*H262,2)</f>
        <v>0</v>
      </c>
      <c r="K262" s="208" t="s">
        <v>173</v>
      </c>
      <c r="L262" s="45"/>
      <c r="M262" s="213" t="s">
        <v>19</v>
      </c>
      <c r="N262" s="214" t="s">
        <v>42</v>
      </c>
      <c r="O262" s="85"/>
      <c r="P262" s="215">
        <f>O262*H262</f>
        <v>0</v>
      </c>
      <c r="Q262" s="215">
        <v>0</v>
      </c>
      <c r="R262" s="215">
        <f>Q262*H262</f>
        <v>0</v>
      </c>
      <c r="S262" s="215">
        <v>0</v>
      </c>
      <c r="T262" s="216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17" t="s">
        <v>265</v>
      </c>
      <c r="AT262" s="217" t="s">
        <v>157</v>
      </c>
      <c r="AU262" s="217" t="s">
        <v>81</v>
      </c>
      <c r="AY262" s="18" t="s">
        <v>152</v>
      </c>
      <c r="BE262" s="218">
        <f>IF(N262="základní",J262,0)</f>
        <v>0</v>
      </c>
      <c r="BF262" s="218">
        <f>IF(N262="snížená",J262,0)</f>
        <v>0</v>
      </c>
      <c r="BG262" s="218">
        <f>IF(N262="zákl. přenesená",J262,0)</f>
        <v>0</v>
      </c>
      <c r="BH262" s="218">
        <f>IF(N262="sníž. přenesená",J262,0)</f>
        <v>0</v>
      </c>
      <c r="BI262" s="218">
        <f>IF(N262="nulová",J262,0)</f>
        <v>0</v>
      </c>
      <c r="BJ262" s="18" t="s">
        <v>79</v>
      </c>
      <c r="BK262" s="218">
        <f>ROUND(I262*H262,2)</f>
        <v>0</v>
      </c>
      <c r="BL262" s="18" t="s">
        <v>265</v>
      </c>
      <c r="BM262" s="217" t="s">
        <v>814</v>
      </c>
    </row>
    <row r="263" s="2" customFormat="1">
      <c r="A263" s="39"/>
      <c r="B263" s="40"/>
      <c r="C263" s="41"/>
      <c r="D263" s="242" t="s">
        <v>175</v>
      </c>
      <c r="E263" s="41"/>
      <c r="F263" s="243" t="s">
        <v>496</v>
      </c>
      <c r="G263" s="41"/>
      <c r="H263" s="41"/>
      <c r="I263" s="244"/>
      <c r="J263" s="41"/>
      <c r="K263" s="41"/>
      <c r="L263" s="45"/>
      <c r="M263" s="245"/>
      <c r="N263" s="246"/>
      <c r="O263" s="85"/>
      <c r="P263" s="85"/>
      <c r="Q263" s="85"/>
      <c r="R263" s="85"/>
      <c r="S263" s="85"/>
      <c r="T263" s="86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T263" s="18" t="s">
        <v>175</v>
      </c>
      <c r="AU263" s="18" t="s">
        <v>81</v>
      </c>
    </row>
    <row r="264" s="13" customFormat="1">
      <c r="A264" s="13"/>
      <c r="B264" s="219"/>
      <c r="C264" s="220"/>
      <c r="D264" s="221" t="s">
        <v>163</v>
      </c>
      <c r="E264" s="222" t="s">
        <v>19</v>
      </c>
      <c r="F264" s="223" t="s">
        <v>103</v>
      </c>
      <c r="G264" s="220"/>
      <c r="H264" s="224">
        <v>93.632000000000005</v>
      </c>
      <c r="I264" s="225"/>
      <c r="J264" s="220"/>
      <c r="K264" s="220"/>
      <c r="L264" s="226"/>
      <c r="M264" s="227"/>
      <c r="N264" s="228"/>
      <c r="O264" s="228"/>
      <c r="P264" s="228"/>
      <c r="Q264" s="228"/>
      <c r="R264" s="228"/>
      <c r="S264" s="228"/>
      <c r="T264" s="229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0" t="s">
        <v>163</v>
      </c>
      <c r="AU264" s="230" t="s">
        <v>81</v>
      </c>
      <c r="AV264" s="13" t="s">
        <v>81</v>
      </c>
      <c r="AW264" s="13" t="s">
        <v>33</v>
      </c>
      <c r="AX264" s="13" t="s">
        <v>71</v>
      </c>
      <c r="AY264" s="230" t="s">
        <v>152</v>
      </c>
    </row>
    <row r="265" s="14" customFormat="1">
      <c r="A265" s="14"/>
      <c r="B265" s="231"/>
      <c r="C265" s="232"/>
      <c r="D265" s="221" t="s">
        <v>163</v>
      </c>
      <c r="E265" s="233" t="s">
        <v>19</v>
      </c>
      <c r="F265" s="234" t="s">
        <v>166</v>
      </c>
      <c r="G265" s="232"/>
      <c r="H265" s="235">
        <v>93.632000000000005</v>
      </c>
      <c r="I265" s="236"/>
      <c r="J265" s="232"/>
      <c r="K265" s="232"/>
      <c r="L265" s="237"/>
      <c r="M265" s="238"/>
      <c r="N265" s="239"/>
      <c r="O265" s="239"/>
      <c r="P265" s="239"/>
      <c r="Q265" s="239"/>
      <c r="R265" s="239"/>
      <c r="S265" s="239"/>
      <c r="T265" s="240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41" t="s">
        <v>163</v>
      </c>
      <c r="AU265" s="241" t="s">
        <v>81</v>
      </c>
      <c r="AV265" s="14" t="s">
        <v>161</v>
      </c>
      <c r="AW265" s="14" t="s">
        <v>33</v>
      </c>
      <c r="AX265" s="14" t="s">
        <v>79</v>
      </c>
      <c r="AY265" s="241" t="s">
        <v>152</v>
      </c>
    </row>
    <row r="266" s="2" customFormat="1" ht="16.5" customHeight="1">
      <c r="A266" s="39"/>
      <c r="B266" s="40"/>
      <c r="C266" s="206" t="s">
        <v>430</v>
      </c>
      <c r="D266" s="206" t="s">
        <v>157</v>
      </c>
      <c r="E266" s="207" t="s">
        <v>685</v>
      </c>
      <c r="F266" s="208" t="s">
        <v>686</v>
      </c>
      <c r="G266" s="209" t="s">
        <v>160</v>
      </c>
      <c r="H266" s="210">
        <v>34.740000000000002</v>
      </c>
      <c r="I266" s="211"/>
      <c r="J266" s="212">
        <f>ROUND(I266*H266,2)</f>
        <v>0</v>
      </c>
      <c r="K266" s="208" t="s">
        <v>173</v>
      </c>
      <c r="L266" s="45"/>
      <c r="M266" s="213" t="s">
        <v>19</v>
      </c>
      <c r="N266" s="214" t="s">
        <v>42</v>
      </c>
      <c r="O266" s="85"/>
      <c r="P266" s="215">
        <f>O266*H266</f>
        <v>0</v>
      </c>
      <c r="Q266" s="215">
        <v>0.00021000000000000001</v>
      </c>
      <c r="R266" s="215">
        <f>Q266*H266</f>
        <v>0.0072954000000000005</v>
      </c>
      <c r="S266" s="215">
        <v>0</v>
      </c>
      <c r="T266" s="216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17" t="s">
        <v>265</v>
      </c>
      <c r="AT266" s="217" t="s">
        <v>157</v>
      </c>
      <c r="AU266" s="217" t="s">
        <v>81</v>
      </c>
      <c r="AY266" s="18" t="s">
        <v>152</v>
      </c>
      <c r="BE266" s="218">
        <f>IF(N266="základní",J266,0)</f>
        <v>0</v>
      </c>
      <c r="BF266" s="218">
        <f>IF(N266="snížená",J266,0)</f>
        <v>0</v>
      </c>
      <c r="BG266" s="218">
        <f>IF(N266="zákl. přenesená",J266,0)</f>
        <v>0</v>
      </c>
      <c r="BH266" s="218">
        <f>IF(N266="sníž. přenesená",J266,0)</f>
        <v>0</v>
      </c>
      <c r="BI266" s="218">
        <f>IF(N266="nulová",J266,0)</f>
        <v>0</v>
      </c>
      <c r="BJ266" s="18" t="s">
        <v>79</v>
      </c>
      <c r="BK266" s="218">
        <f>ROUND(I266*H266,2)</f>
        <v>0</v>
      </c>
      <c r="BL266" s="18" t="s">
        <v>265</v>
      </c>
      <c r="BM266" s="217" t="s">
        <v>815</v>
      </c>
    </row>
    <row r="267" s="2" customFormat="1">
      <c r="A267" s="39"/>
      <c r="B267" s="40"/>
      <c r="C267" s="41"/>
      <c r="D267" s="242" t="s">
        <v>175</v>
      </c>
      <c r="E267" s="41"/>
      <c r="F267" s="243" t="s">
        <v>688</v>
      </c>
      <c r="G267" s="41"/>
      <c r="H267" s="41"/>
      <c r="I267" s="244"/>
      <c r="J267" s="41"/>
      <c r="K267" s="41"/>
      <c r="L267" s="45"/>
      <c r="M267" s="245"/>
      <c r="N267" s="246"/>
      <c r="O267" s="85"/>
      <c r="P267" s="85"/>
      <c r="Q267" s="85"/>
      <c r="R267" s="85"/>
      <c r="S267" s="85"/>
      <c r="T267" s="8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175</v>
      </c>
      <c r="AU267" s="18" t="s">
        <v>81</v>
      </c>
    </row>
    <row r="268" s="13" customFormat="1">
      <c r="A268" s="13"/>
      <c r="B268" s="219"/>
      <c r="C268" s="220"/>
      <c r="D268" s="221" t="s">
        <v>163</v>
      </c>
      <c r="E268" s="222" t="s">
        <v>19</v>
      </c>
      <c r="F268" s="223" t="s">
        <v>101</v>
      </c>
      <c r="G268" s="220"/>
      <c r="H268" s="224">
        <v>34.740000000000002</v>
      </c>
      <c r="I268" s="225"/>
      <c r="J268" s="220"/>
      <c r="K268" s="220"/>
      <c r="L268" s="226"/>
      <c r="M268" s="227"/>
      <c r="N268" s="228"/>
      <c r="O268" s="228"/>
      <c r="P268" s="228"/>
      <c r="Q268" s="228"/>
      <c r="R268" s="228"/>
      <c r="S268" s="228"/>
      <c r="T268" s="229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0" t="s">
        <v>163</v>
      </c>
      <c r="AU268" s="230" t="s">
        <v>81</v>
      </c>
      <c r="AV268" s="13" t="s">
        <v>81</v>
      </c>
      <c r="AW268" s="13" t="s">
        <v>33</v>
      </c>
      <c r="AX268" s="13" t="s">
        <v>71</v>
      </c>
      <c r="AY268" s="230" t="s">
        <v>152</v>
      </c>
    </row>
    <row r="269" s="14" customFormat="1">
      <c r="A269" s="14"/>
      <c r="B269" s="231"/>
      <c r="C269" s="232"/>
      <c r="D269" s="221" t="s">
        <v>163</v>
      </c>
      <c r="E269" s="233" t="s">
        <v>19</v>
      </c>
      <c r="F269" s="234" t="s">
        <v>166</v>
      </c>
      <c r="G269" s="232"/>
      <c r="H269" s="235">
        <v>34.740000000000002</v>
      </c>
      <c r="I269" s="236"/>
      <c r="J269" s="232"/>
      <c r="K269" s="232"/>
      <c r="L269" s="237"/>
      <c r="M269" s="238"/>
      <c r="N269" s="239"/>
      <c r="O269" s="239"/>
      <c r="P269" s="239"/>
      <c r="Q269" s="239"/>
      <c r="R269" s="239"/>
      <c r="S269" s="239"/>
      <c r="T269" s="240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41" t="s">
        <v>163</v>
      </c>
      <c r="AU269" s="241" t="s">
        <v>81</v>
      </c>
      <c r="AV269" s="14" t="s">
        <v>161</v>
      </c>
      <c r="AW269" s="14" t="s">
        <v>33</v>
      </c>
      <c r="AX269" s="14" t="s">
        <v>79</v>
      </c>
      <c r="AY269" s="241" t="s">
        <v>152</v>
      </c>
    </row>
    <row r="270" s="12" customFormat="1" ht="22.8" customHeight="1">
      <c r="A270" s="12"/>
      <c r="B270" s="190"/>
      <c r="C270" s="191"/>
      <c r="D270" s="192" t="s">
        <v>70</v>
      </c>
      <c r="E270" s="204" t="s">
        <v>502</v>
      </c>
      <c r="F270" s="204" t="s">
        <v>503</v>
      </c>
      <c r="G270" s="191"/>
      <c r="H270" s="191"/>
      <c r="I270" s="194"/>
      <c r="J270" s="205">
        <f>BK270</f>
        <v>0</v>
      </c>
      <c r="K270" s="191"/>
      <c r="L270" s="196"/>
      <c r="M270" s="197"/>
      <c r="N270" s="198"/>
      <c r="O270" s="198"/>
      <c r="P270" s="199">
        <f>SUM(P271:P297)</f>
        <v>0</v>
      </c>
      <c r="Q270" s="198"/>
      <c r="R270" s="199">
        <f>SUM(R271:R297)</f>
        <v>0.46535103999999999</v>
      </c>
      <c r="S270" s="198"/>
      <c r="T270" s="200">
        <f>SUM(T271:T297)</f>
        <v>0.01123584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01" t="s">
        <v>81</v>
      </c>
      <c r="AT270" s="202" t="s">
        <v>70</v>
      </c>
      <c r="AU270" s="202" t="s">
        <v>79</v>
      </c>
      <c r="AY270" s="201" t="s">
        <v>152</v>
      </c>
      <c r="BK270" s="203">
        <f>SUM(BK271:BK297)</f>
        <v>0</v>
      </c>
    </row>
    <row r="271" s="2" customFormat="1" ht="16.5" customHeight="1">
      <c r="A271" s="39"/>
      <c r="B271" s="40"/>
      <c r="C271" s="206" t="s">
        <v>435</v>
      </c>
      <c r="D271" s="206" t="s">
        <v>157</v>
      </c>
      <c r="E271" s="207" t="s">
        <v>505</v>
      </c>
      <c r="F271" s="208" t="s">
        <v>506</v>
      </c>
      <c r="G271" s="209" t="s">
        <v>160</v>
      </c>
      <c r="H271" s="210">
        <v>93.632000000000005</v>
      </c>
      <c r="I271" s="211"/>
      <c r="J271" s="212">
        <f>ROUND(I271*H271,2)</f>
        <v>0</v>
      </c>
      <c r="K271" s="208" t="s">
        <v>173</v>
      </c>
      <c r="L271" s="45"/>
      <c r="M271" s="213" t="s">
        <v>19</v>
      </c>
      <c r="N271" s="214" t="s">
        <v>42</v>
      </c>
      <c r="O271" s="85"/>
      <c r="P271" s="215">
        <f>O271*H271</f>
        <v>0</v>
      </c>
      <c r="Q271" s="215">
        <v>1.0000000000000001E-05</v>
      </c>
      <c r="R271" s="215">
        <f>Q271*H271</f>
        <v>0.00093632000000000014</v>
      </c>
      <c r="S271" s="215">
        <v>0.00012</v>
      </c>
      <c r="T271" s="216">
        <f>S271*H271</f>
        <v>0.01123584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17" t="s">
        <v>265</v>
      </c>
      <c r="AT271" s="217" t="s">
        <v>157</v>
      </c>
      <c r="AU271" s="217" t="s">
        <v>81</v>
      </c>
      <c r="AY271" s="18" t="s">
        <v>152</v>
      </c>
      <c r="BE271" s="218">
        <f>IF(N271="základní",J271,0)</f>
        <v>0</v>
      </c>
      <c r="BF271" s="218">
        <f>IF(N271="snížená",J271,0)</f>
        <v>0</v>
      </c>
      <c r="BG271" s="218">
        <f>IF(N271="zákl. přenesená",J271,0)</f>
        <v>0</v>
      </c>
      <c r="BH271" s="218">
        <f>IF(N271="sníž. přenesená",J271,0)</f>
        <v>0</v>
      </c>
      <c r="BI271" s="218">
        <f>IF(N271="nulová",J271,0)</f>
        <v>0</v>
      </c>
      <c r="BJ271" s="18" t="s">
        <v>79</v>
      </c>
      <c r="BK271" s="218">
        <f>ROUND(I271*H271,2)</f>
        <v>0</v>
      </c>
      <c r="BL271" s="18" t="s">
        <v>265</v>
      </c>
      <c r="BM271" s="217" t="s">
        <v>816</v>
      </c>
    </row>
    <row r="272" s="2" customFormat="1">
      <c r="A272" s="39"/>
      <c r="B272" s="40"/>
      <c r="C272" s="41"/>
      <c r="D272" s="242" t="s">
        <v>175</v>
      </c>
      <c r="E272" s="41"/>
      <c r="F272" s="243" t="s">
        <v>508</v>
      </c>
      <c r="G272" s="41"/>
      <c r="H272" s="41"/>
      <c r="I272" s="244"/>
      <c r="J272" s="41"/>
      <c r="K272" s="41"/>
      <c r="L272" s="45"/>
      <c r="M272" s="245"/>
      <c r="N272" s="246"/>
      <c r="O272" s="85"/>
      <c r="P272" s="85"/>
      <c r="Q272" s="85"/>
      <c r="R272" s="85"/>
      <c r="S272" s="85"/>
      <c r="T272" s="86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T272" s="18" t="s">
        <v>175</v>
      </c>
      <c r="AU272" s="18" t="s">
        <v>81</v>
      </c>
    </row>
    <row r="273" s="13" customFormat="1">
      <c r="A273" s="13"/>
      <c r="B273" s="219"/>
      <c r="C273" s="220"/>
      <c r="D273" s="221" t="s">
        <v>163</v>
      </c>
      <c r="E273" s="222" t="s">
        <v>19</v>
      </c>
      <c r="F273" s="223" t="s">
        <v>108</v>
      </c>
      <c r="G273" s="220"/>
      <c r="H273" s="224">
        <v>80.263000000000005</v>
      </c>
      <c r="I273" s="225"/>
      <c r="J273" s="220"/>
      <c r="K273" s="220"/>
      <c r="L273" s="226"/>
      <c r="M273" s="227"/>
      <c r="N273" s="228"/>
      <c r="O273" s="228"/>
      <c r="P273" s="228"/>
      <c r="Q273" s="228"/>
      <c r="R273" s="228"/>
      <c r="S273" s="228"/>
      <c r="T273" s="229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0" t="s">
        <v>163</v>
      </c>
      <c r="AU273" s="230" t="s">
        <v>81</v>
      </c>
      <c r="AV273" s="13" t="s">
        <v>81</v>
      </c>
      <c r="AW273" s="13" t="s">
        <v>33</v>
      </c>
      <c r="AX273" s="13" t="s">
        <v>71</v>
      </c>
      <c r="AY273" s="230" t="s">
        <v>152</v>
      </c>
    </row>
    <row r="274" s="13" customFormat="1">
      <c r="A274" s="13"/>
      <c r="B274" s="219"/>
      <c r="C274" s="220"/>
      <c r="D274" s="221" t="s">
        <v>163</v>
      </c>
      <c r="E274" s="222" t="s">
        <v>19</v>
      </c>
      <c r="F274" s="223" t="s">
        <v>101</v>
      </c>
      <c r="G274" s="220"/>
      <c r="H274" s="224">
        <v>34.740000000000002</v>
      </c>
      <c r="I274" s="225"/>
      <c r="J274" s="220"/>
      <c r="K274" s="220"/>
      <c r="L274" s="226"/>
      <c r="M274" s="227"/>
      <c r="N274" s="228"/>
      <c r="O274" s="228"/>
      <c r="P274" s="228"/>
      <c r="Q274" s="228"/>
      <c r="R274" s="228"/>
      <c r="S274" s="228"/>
      <c r="T274" s="229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0" t="s">
        <v>163</v>
      </c>
      <c r="AU274" s="230" t="s">
        <v>81</v>
      </c>
      <c r="AV274" s="13" t="s">
        <v>81</v>
      </c>
      <c r="AW274" s="13" t="s">
        <v>33</v>
      </c>
      <c r="AX274" s="13" t="s">
        <v>71</v>
      </c>
      <c r="AY274" s="230" t="s">
        <v>152</v>
      </c>
    </row>
    <row r="275" s="13" customFormat="1">
      <c r="A275" s="13"/>
      <c r="B275" s="219"/>
      <c r="C275" s="220"/>
      <c r="D275" s="221" t="s">
        <v>163</v>
      </c>
      <c r="E275" s="222" t="s">
        <v>19</v>
      </c>
      <c r="F275" s="223" t="s">
        <v>509</v>
      </c>
      <c r="G275" s="220"/>
      <c r="H275" s="224">
        <v>-12.894</v>
      </c>
      <c r="I275" s="225"/>
      <c r="J275" s="220"/>
      <c r="K275" s="220"/>
      <c r="L275" s="226"/>
      <c r="M275" s="227"/>
      <c r="N275" s="228"/>
      <c r="O275" s="228"/>
      <c r="P275" s="228"/>
      <c r="Q275" s="228"/>
      <c r="R275" s="228"/>
      <c r="S275" s="228"/>
      <c r="T275" s="229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0" t="s">
        <v>163</v>
      </c>
      <c r="AU275" s="230" t="s">
        <v>81</v>
      </c>
      <c r="AV275" s="13" t="s">
        <v>81</v>
      </c>
      <c r="AW275" s="13" t="s">
        <v>33</v>
      </c>
      <c r="AX275" s="13" t="s">
        <v>71</v>
      </c>
      <c r="AY275" s="230" t="s">
        <v>152</v>
      </c>
    </row>
    <row r="276" s="13" customFormat="1">
      <c r="A276" s="13"/>
      <c r="B276" s="219"/>
      <c r="C276" s="220"/>
      <c r="D276" s="221" t="s">
        <v>163</v>
      </c>
      <c r="E276" s="222" t="s">
        <v>19</v>
      </c>
      <c r="F276" s="223" t="s">
        <v>510</v>
      </c>
      <c r="G276" s="220"/>
      <c r="H276" s="224">
        <v>-8.4770000000000003</v>
      </c>
      <c r="I276" s="225"/>
      <c r="J276" s="220"/>
      <c r="K276" s="220"/>
      <c r="L276" s="226"/>
      <c r="M276" s="227"/>
      <c r="N276" s="228"/>
      <c r="O276" s="228"/>
      <c r="P276" s="228"/>
      <c r="Q276" s="228"/>
      <c r="R276" s="228"/>
      <c r="S276" s="228"/>
      <c r="T276" s="229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0" t="s">
        <v>163</v>
      </c>
      <c r="AU276" s="230" t="s">
        <v>81</v>
      </c>
      <c r="AV276" s="13" t="s">
        <v>81</v>
      </c>
      <c r="AW276" s="13" t="s">
        <v>33</v>
      </c>
      <c r="AX276" s="13" t="s">
        <v>71</v>
      </c>
      <c r="AY276" s="230" t="s">
        <v>152</v>
      </c>
    </row>
    <row r="277" s="14" customFormat="1">
      <c r="A277" s="14"/>
      <c r="B277" s="231"/>
      <c r="C277" s="232"/>
      <c r="D277" s="221" t="s">
        <v>163</v>
      </c>
      <c r="E277" s="233" t="s">
        <v>103</v>
      </c>
      <c r="F277" s="234" t="s">
        <v>166</v>
      </c>
      <c r="G277" s="232"/>
      <c r="H277" s="235">
        <v>93.632000000000005</v>
      </c>
      <c r="I277" s="236"/>
      <c r="J277" s="232"/>
      <c r="K277" s="232"/>
      <c r="L277" s="237"/>
      <c r="M277" s="238"/>
      <c r="N277" s="239"/>
      <c r="O277" s="239"/>
      <c r="P277" s="239"/>
      <c r="Q277" s="239"/>
      <c r="R277" s="239"/>
      <c r="S277" s="239"/>
      <c r="T277" s="240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41" t="s">
        <v>163</v>
      </c>
      <c r="AU277" s="241" t="s">
        <v>81</v>
      </c>
      <c r="AV277" s="14" t="s">
        <v>161</v>
      </c>
      <c r="AW277" s="14" t="s">
        <v>33</v>
      </c>
      <c r="AX277" s="14" t="s">
        <v>79</v>
      </c>
      <c r="AY277" s="241" t="s">
        <v>152</v>
      </c>
    </row>
    <row r="278" s="2" customFormat="1" ht="24.15" customHeight="1">
      <c r="A278" s="39"/>
      <c r="B278" s="40"/>
      <c r="C278" s="206" t="s">
        <v>440</v>
      </c>
      <c r="D278" s="206" t="s">
        <v>157</v>
      </c>
      <c r="E278" s="207" t="s">
        <v>513</v>
      </c>
      <c r="F278" s="208" t="s">
        <v>514</v>
      </c>
      <c r="G278" s="209" t="s">
        <v>160</v>
      </c>
      <c r="H278" s="210">
        <v>93.632000000000005</v>
      </c>
      <c r="I278" s="211"/>
      <c r="J278" s="212">
        <f>ROUND(I278*H278,2)</f>
        <v>0</v>
      </c>
      <c r="K278" s="208" t="s">
        <v>173</v>
      </c>
      <c r="L278" s="45"/>
      <c r="M278" s="213" t="s">
        <v>19</v>
      </c>
      <c r="N278" s="214" t="s">
        <v>42</v>
      </c>
      <c r="O278" s="85"/>
      <c r="P278" s="215">
        <f>O278*H278</f>
        <v>0</v>
      </c>
      <c r="Q278" s="215">
        <v>0.0044999999999999997</v>
      </c>
      <c r="R278" s="215">
        <f>Q278*H278</f>
        <v>0.421344</v>
      </c>
      <c r="S278" s="215">
        <v>0</v>
      </c>
      <c r="T278" s="216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17" t="s">
        <v>265</v>
      </c>
      <c r="AT278" s="217" t="s">
        <v>157</v>
      </c>
      <c r="AU278" s="217" t="s">
        <v>81</v>
      </c>
      <c r="AY278" s="18" t="s">
        <v>152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8" t="s">
        <v>79</v>
      </c>
      <c r="BK278" s="218">
        <f>ROUND(I278*H278,2)</f>
        <v>0</v>
      </c>
      <c r="BL278" s="18" t="s">
        <v>265</v>
      </c>
      <c r="BM278" s="217" t="s">
        <v>817</v>
      </c>
    </row>
    <row r="279" s="2" customFormat="1">
      <c r="A279" s="39"/>
      <c r="B279" s="40"/>
      <c r="C279" s="41"/>
      <c r="D279" s="242" t="s">
        <v>175</v>
      </c>
      <c r="E279" s="41"/>
      <c r="F279" s="243" t="s">
        <v>516</v>
      </c>
      <c r="G279" s="41"/>
      <c r="H279" s="41"/>
      <c r="I279" s="244"/>
      <c r="J279" s="41"/>
      <c r="K279" s="41"/>
      <c r="L279" s="45"/>
      <c r="M279" s="245"/>
      <c r="N279" s="246"/>
      <c r="O279" s="85"/>
      <c r="P279" s="85"/>
      <c r="Q279" s="85"/>
      <c r="R279" s="85"/>
      <c r="S279" s="85"/>
      <c r="T279" s="86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175</v>
      </c>
      <c r="AU279" s="18" t="s">
        <v>81</v>
      </c>
    </row>
    <row r="280" s="13" customFormat="1">
      <c r="A280" s="13"/>
      <c r="B280" s="219"/>
      <c r="C280" s="220"/>
      <c r="D280" s="221" t="s">
        <v>163</v>
      </c>
      <c r="E280" s="222" t="s">
        <v>19</v>
      </c>
      <c r="F280" s="223" t="s">
        <v>103</v>
      </c>
      <c r="G280" s="220"/>
      <c r="H280" s="224">
        <v>93.632000000000005</v>
      </c>
      <c r="I280" s="225"/>
      <c r="J280" s="220"/>
      <c r="K280" s="220"/>
      <c r="L280" s="226"/>
      <c r="M280" s="227"/>
      <c r="N280" s="228"/>
      <c r="O280" s="228"/>
      <c r="P280" s="228"/>
      <c r="Q280" s="228"/>
      <c r="R280" s="228"/>
      <c r="S280" s="228"/>
      <c r="T280" s="229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0" t="s">
        <v>163</v>
      </c>
      <c r="AU280" s="230" t="s">
        <v>81</v>
      </c>
      <c r="AV280" s="13" t="s">
        <v>81</v>
      </c>
      <c r="AW280" s="13" t="s">
        <v>33</v>
      </c>
      <c r="AX280" s="13" t="s">
        <v>71</v>
      </c>
      <c r="AY280" s="230" t="s">
        <v>152</v>
      </c>
    </row>
    <row r="281" s="14" customFormat="1">
      <c r="A281" s="14"/>
      <c r="B281" s="231"/>
      <c r="C281" s="232"/>
      <c r="D281" s="221" t="s">
        <v>163</v>
      </c>
      <c r="E281" s="233" t="s">
        <v>19</v>
      </c>
      <c r="F281" s="234" t="s">
        <v>166</v>
      </c>
      <c r="G281" s="232"/>
      <c r="H281" s="235">
        <v>93.632000000000005</v>
      </c>
      <c r="I281" s="236"/>
      <c r="J281" s="232"/>
      <c r="K281" s="232"/>
      <c r="L281" s="237"/>
      <c r="M281" s="238"/>
      <c r="N281" s="239"/>
      <c r="O281" s="239"/>
      <c r="P281" s="239"/>
      <c r="Q281" s="239"/>
      <c r="R281" s="239"/>
      <c r="S281" s="239"/>
      <c r="T281" s="240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41" t="s">
        <v>163</v>
      </c>
      <c r="AU281" s="241" t="s">
        <v>81</v>
      </c>
      <c r="AV281" s="14" t="s">
        <v>161</v>
      </c>
      <c r="AW281" s="14" t="s">
        <v>33</v>
      </c>
      <c r="AX281" s="14" t="s">
        <v>79</v>
      </c>
      <c r="AY281" s="241" t="s">
        <v>152</v>
      </c>
    </row>
    <row r="282" s="2" customFormat="1" ht="16.5" customHeight="1">
      <c r="A282" s="39"/>
      <c r="B282" s="40"/>
      <c r="C282" s="206" t="s">
        <v>450</v>
      </c>
      <c r="D282" s="206" t="s">
        <v>157</v>
      </c>
      <c r="E282" s="207" t="s">
        <v>518</v>
      </c>
      <c r="F282" s="208" t="s">
        <v>519</v>
      </c>
      <c r="G282" s="209" t="s">
        <v>160</v>
      </c>
      <c r="H282" s="210">
        <v>34.740000000000002</v>
      </c>
      <c r="I282" s="211"/>
      <c r="J282" s="212">
        <f>ROUND(I282*H282,2)</f>
        <v>0</v>
      </c>
      <c r="K282" s="208" t="s">
        <v>173</v>
      </c>
      <c r="L282" s="45"/>
      <c r="M282" s="213" t="s">
        <v>19</v>
      </c>
      <c r="N282" s="214" t="s">
        <v>42</v>
      </c>
      <c r="O282" s="85"/>
      <c r="P282" s="215">
        <f>O282*H282</f>
        <v>0</v>
      </c>
      <c r="Q282" s="215">
        <v>0</v>
      </c>
      <c r="R282" s="215">
        <f>Q282*H282</f>
        <v>0</v>
      </c>
      <c r="S282" s="215">
        <v>0</v>
      </c>
      <c r="T282" s="216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17" t="s">
        <v>265</v>
      </c>
      <c r="AT282" s="217" t="s">
        <v>157</v>
      </c>
      <c r="AU282" s="217" t="s">
        <v>81</v>
      </c>
      <c r="AY282" s="18" t="s">
        <v>152</v>
      </c>
      <c r="BE282" s="218">
        <f>IF(N282="základní",J282,0)</f>
        <v>0</v>
      </c>
      <c r="BF282" s="218">
        <f>IF(N282="snížená",J282,0)</f>
        <v>0</v>
      </c>
      <c r="BG282" s="218">
        <f>IF(N282="zákl. přenesená",J282,0)</f>
        <v>0</v>
      </c>
      <c r="BH282" s="218">
        <f>IF(N282="sníž. přenesená",J282,0)</f>
        <v>0</v>
      </c>
      <c r="BI282" s="218">
        <f>IF(N282="nulová",J282,0)</f>
        <v>0</v>
      </c>
      <c r="BJ282" s="18" t="s">
        <v>79</v>
      </c>
      <c r="BK282" s="218">
        <f>ROUND(I282*H282,2)</f>
        <v>0</v>
      </c>
      <c r="BL282" s="18" t="s">
        <v>265</v>
      </c>
      <c r="BM282" s="217" t="s">
        <v>818</v>
      </c>
    </row>
    <row r="283" s="2" customFormat="1">
      <c r="A283" s="39"/>
      <c r="B283" s="40"/>
      <c r="C283" s="41"/>
      <c r="D283" s="242" t="s">
        <v>175</v>
      </c>
      <c r="E283" s="41"/>
      <c r="F283" s="243" t="s">
        <v>521</v>
      </c>
      <c r="G283" s="41"/>
      <c r="H283" s="41"/>
      <c r="I283" s="244"/>
      <c r="J283" s="41"/>
      <c r="K283" s="41"/>
      <c r="L283" s="45"/>
      <c r="M283" s="245"/>
      <c r="N283" s="246"/>
      <c r="O283" s="85"/>
      <c r="P283" s="85"/>
      <c r="Q283" s="85"/>
      <c r="R283" s="85"/>
      <c r="S283" s="85"/>
      <c r="T283" s="86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T283" s="18" t="s">
        <v>175</v>
      </c>
      <c r="AU283" s="18" t="s">
        <v>81</v>
      </c>
    </row>
    <row r="284" s="2" customFormat="1" ht="16.5" customHeight="1">
      <c r="A284" s="39"/>
      <c r="B284" s="40"/>
      <c r="C284" s="247" t="s">
        <v>457</v>
      </c>
      <c r="D284" s="247" t="s">
        <v>296</v>
      </c>
      <c r="E284" s="248" t="s">
        <v>523</v>
      </c>
      <c r="F284" s="249" t="s">
        <v>524</v>
      </c>
      <c r="G284" s="250" t="s">
        <v>160</v>
      </c>
      <c r="H284" s="251">
        <v>36.476999999999997</v>
      </c>
      <c r="I284" s="252"/>
      <c r="J284" s="253">
        <f>ROUND(I284*H284,2)</f>
        <v>0</v>
      </c>
      <c r="K284" s="249" t="s">
        <v>173</v>
      </c>
      <c r="L284" s="254"/>
      <c r="M284" s="255" t="s">
        <v>19</v>
      </c>
      <c r="N284" s="256" t="s">
        <v>42</v>
      </c>
      <c r="O284" s="85"/>
      <c r="P284" s="215">
        <f>O284*H284</f>
        <v>0</v>
      </c>
      <c r="Q284" s="215">
        <v>0</v>
      </c>
      <c r="R284" s="215">
        <f>Q284*H284</f>
        <v>0</v>
      </c>
      <c r="S284" s="215">
        <v>0</v>
      </c>
      <c r="T284" s="216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17" t="s">
        <v>299</v>
      </c>
      <c r="AT284" s="217" t="s">
        <v>296</v>
      </c>
      <c r="AU284" s="217" t="s">
        <v>81</v>
      </c>
      <c r="AY284" s="18" t="s">
        <v>152</v>
      </c>
      <c r="BE284" s="218">
        <f>IF(N284="základní",J284,0)</f>
        <v>0</v>
      </c>
      <c r="BF284" s="218">
        <f>IF(N284="snížená",J284,0)</f>
        <v>0</v>
      </c>
      <c r="BG284" s="218">
        <f>IF(N284="zákl. přenesená",J284,0)</f>
        <v>0</v>
      </c>
      <c r="BH284" s="218">
        <f>IF(N284="sníž. přenesená",J284,0)</f>
        <v>0</v>
      </c>
      <c r="BI284" s="218">
        <f>IF(N284="nulová",J284,0)</f>
        <v>0</v>
      </c>
      <c r="BJ284" s="18" t="s">
        <v>79</v>
      </c>
      <c r="BK284" s="218">
        <f>ROUND(I284*H284,2)</f>
        <v>0</v>
      </c>
      <c r="BL284" s="18" t="s">
        <v>265</v>
      </c>
      <c r="BM284" s="217" t="s">
        <v>819</v>
      </c>
    </row>
    <row r="285" s="13" customFormat="1">
      <c r="A285" s="13"/>
      <c r="B285" s="219"/>
      <c r="C285" s="220"/>
      <c r="D285" s="221" t="s">
        <v>163</v>
      </c>
      <c r="E285" s="222" t="s">
        <v>19</v>
      </c>
      <c r="F285" s="223" t="s">
        <v>101</v>
      </c>
      <c r="G285" s="220"/>
      <c r="H285" s="224">
        <v>34.740000000000002</v>
      </c>
      <c r="I285" s="225"/>
      <c r="J285" s="220"/>
      <c r="K285" s="220"/>
      <c r="L285" s="226"/>
      <c r="M285" s="227"/>
      <c r="N285" s="228"/>
      <c r="O285" s="228"/>
      <c r="P285" s="228"/>
      <c r="Q285" s="228"/>
      <c r="R285" s="228"/>
      <c r="S285" s="228"/>
      <c r="T285" s="229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0" t="s">
        <v>163</v>
      </c>
      <c r="AU285" s="230" t="s">
        <v>81</v>
      </c>
      <c r="AV285" s="13" t="s">
        <v>81</v>
      </c>
      <c r="AW285" s="13" t="s">
        <v>33</v>
      </c>
      <c r="AX285" s="13" t="s">
        <v>71</v>
      </c>
      <c r="AY285" s="230" t="s">
        <v>152</v>
      </c>
    </row>
    <row r="286" s="14" customFormat="1">
      <c r="A286" s="14"/>
      <c r="B286" s="231"/>
      <c r="C286" s="232"/>
      <c r="D286" s="221" t="s">
        <v>163</v>
      </c>
      <c r="E286" s="233" t="s">
        <v>19</v>
      </c>
      <c r="F286" s="234" t="s">
        <v>166</v>
      </c>
      <c r="G286" s="232"/>
      <c r="H286" s="235">
        <v>34.740000000000002</v>
      </c>
      <c r="I286" s="236"/>
      <c r="J286" s="232"/>
      <c r="K286" s="232"/>
      <c r="L286" s="237"/>
      <c r="M286" s="238"/>
      <c r="N286" s="239"/>
      <c r="O286" s="239"/>
      <c r="P286" s="239"/>
      <c r="Q286" s="239"/>
      <c r="R286" s="239"/>
      <c r="S286" s="239"/>
      <c r="T286" s="240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41" t="s">
        <v>163</v>
      </c>
      <c r="AU286" s="241" t="s">
        <v>81</v>
      </c>
      <c r="AV286" s="14" t="s">
        <v>161</v>
      </c>
      <c r="AW286" s="14" t="s">
        <v>33</v>
      </c>
      <c r="AX286" s="14" t="s">
        <v>79</v>
      </c>
      <c r="AY286" s="241" t="s">
        <v>152</v>
      </c>
    </row>
    <row r="287" s="13" customFormat="1">
      <c r="A287" s="13"/>
      <c r="B287" s="219"/>
      <c r="C287" s="220"/>
      <c r="D287" s="221" t="s">
        <v>163</v>
      </c>
      <c r="E287" s="220"/>
      <c r="F287" s="223" t="s">
        <v>820</v>
      </c>
      <c r="G287" s="220"/>
      <c r="H287" s="224">
        <v>36.476999999999997</v>
      </c>
      <c r="I287" s="225"/>
      <c r="J287" s="220"/>
      <c r="K287" s="220"/>
      <c r="L287" s="226"/>
      <c r="M287" s="227"/>
      <c r="N287" s="228"/>
      <c r="O287" s="228"/>
      <c r="P287" s="228"/>
      <c r="Q287" s="228"/>
      <c r="R287" s="228"/>
      <c r="S287" s="228"/>
      <c r="T287" s="229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0" t="s">
        <v>163</v>
      </c>
      <c r="AU287" s="230" t="s">
        <v>81</v>
      </c>
      <c r="AV287" s="13" t="s">
        <v>81</v>
      </c>
      <c r="AW287" s="13" t="s">
        <v>4</v>
      </c>
      <c r="AX287" s="13" t="s">
        <v>79</v>
      </c>
      <c r="AY287" s="230" t="s">
        <v>152</v>
      </c>
    </row>
    <row r="288" s="2" customFormat="1" ht="33" customHeight="1">
      <c r="A288" s="39"/>
      <c r="B288" s="40"/>
      <c r="C288" s="206" t="s">
        <v>471</v>
      </c>
      <c r="D288" s="206" t="s">
        <v>157</v>
      </c>
      <c r="E288" s="207" t="s">
        <v>528</v>
      </c>
      <c r="F288" s="208" t="s">
        <v>529</v>
      </c>
      <c r="G288" s="209" t="s">
        <v>160</v>
      </c>
      <c r="H288" s="210">
        <v>26.158000000000001</v>
      </c>
      <c r="I288" s="211"/>
      <c r="J288" s="212">
        <f>ROUND(I288*H288,2)</f>
        <v>0</v>
      </c>
      <c r="K288" s="208" t="s">
        <v>173</v>
      </c>
      <c r="L288" s="45"/>
      <c r="M288" s="213" t="s">
        <v>19</v>
      </c>
      <c r="N288" s="214" t="s">
        <v>42</v>
      </c>
      <c r="O288" s="85"/>
      <c r="P288" s="215">
        <f>O288*H288</f>
        <v>0</v>
      </c>
      <c r="Q288" s="215">
        <v>0</v>
      </c>
      <c r="R288" s="215">
        <f>Q288*H288</f>
        <v>0</v>
      </c>
      <c r="S288" s="215">
        <v>0</v>
      </c>
      <c r="T288" s="216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17" t="s">
        <v>265</v>
      </c>
      <c r="AT288" s="217" t="s">
        <v>157</v>
      </c>
      <c r="AU288" s="217" t="s">
        <v>81</v>
      </c>
      <c r="AY288" s="18" t="s">
        <v>152</v>
      </c>
      <c r="BE288" s="218">
        <f>IF(N288="základní",J288,0)</f>
        <v>0</v>
      </c>
      <c r="BF288" s="218">
        <f>IF(N288="snížená",J288,0)</f>
        <v>0</v>
      </c>
      <c r="BG288" s="218">
        <f>IF(N288="zákl. přenesená",J288,0)</f>
        <v>0</v>
      </c>
      <c r="BH288" s="218">
        <f>IF(N288="sníž. přenesená",J288,0)</f>
        <v>0</v>
      </c>
      <c r="BI288" s="218">
        <f>IF(N288="nulová",J288,0)</f>
        <v>0</v>
      </c>
      <c r="BJ288" s="18" t="s">
        <v>79</v>
      </c>
      <c r="BK288" s="218">
        <f>ROUND(I288*H288,2)</f>
        <v>0</v>
      </c>
      <c r="BL288" s="18" t="s">
        <v>265</v>
      </c>
      <c r="BM288" s="217" t="s">
        <v>821</v>
      </c>
    </row>
    <row r="289" s="2" customFormat="1">
      <c r="A289" s="39"/>
      <c r="B289" s="40"/>
      <c r="C289" s="41"/>
      <c r="D289" s="242" t="s">
        <v>175</v>
      </c>
      <c r="E289" s="41"/>
      <c r="F289" s="243" t="s">
        <v>531</v>
      </c>
      <c r="G289" s="41"/>
      <c r="H289" s="41"/>
      <c r="I289" s="244"/>
      <c r="J289" s="41"/>
      <c r="K289" s="41"/>
      <c r="L289" s="45"/>
      <c r="M289" s="245"/>
      <c r="N289" s="246"/>
      <c r="O289" s="85"/>
      <c r="P289" s="85"/>
      <c r="Q289" s="85"/>
      <c r="R289" s="85"/>
      <c r="S289" s="85"/>
      <c r="T289" s="86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T289" s="18" t="s">
        <v>175</v>
      </c>
      <c r="AU289" s="18" t="s">
        <v>81</v>
      </c>
    </row>
    <row r="290" s="2" customFormat="1" ht="16.5" customHeight="1">
      <c r="A290" s="39"/>
      <c r="B290" s="40"/>
      <c r="C290" s="247" t="s">
        <v>476</v>
      </c>
      <c r="D290" s="247" t="s">
        <v>296</v>
      </c>
      <c r="E290" s="248" t="s">
        <v>523</v>
      </c>
      <c r="F290" s="249" t="s">
        <v>524</v>
      </c>
      <c r="G290" s="250" t="s">
        <v>160</v>
      </c>
      <c r="H290" s="251">
        <v>27.466000000000001</v>
      </c>
      <c r="I290" s="252"/>
      <c r="J290" s="253">
        <f>ROUND(I290*H290,2)</f>
        <v>0</v>
      </c>
      <c r="K290" s="249" t="s">
        <v>173</v>
      </c>
      <c r="L290" s="254"/>
      <c r="M290" s="255" t="s">
        <v>19</v>
      </c>
      <c r="N290" s="256" t="s">
        <v>42</v>
      </c>
      <c r="O290" s="85"/>
      <c r="P290" s="215">
        <f>O290*H290</f>
        <v>0</v>
      </c>
      <c r="Q290" s="215">
        <v>0</v>
      </c>
      <c r="R290" s="215">
        <f>Q290*H290</f>
        <v>0</v>
      </c>
      <c r="S290" s="215">
        <v>0</v>
      </c>
      <c r="T290" s="216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17" t="s">
        <v>299</v>
      </c>
      <c r="AT290" s="217" t="s">
        <v>296</v>
      </c>
      <c r="AU290" s="217" t="s">
        <v>81</v>
      </c>
      <c r="AY290" s="18" t="s">
        <v>152</v>
      </c>
      <c r="BE290" s="218">
        <f>IF(N290="základní",J290,0)</f>
        <v>0</v>
      </c>
      <c r="BF290" s="218">
        <f>IF(N290="snížená",J290,0)</f>
        <v>0</v>
      </c>
      <c r="BG290" s="218">
        <f>IF(N290="zákl. přenesená",J290,0)</f>
        <v>0</v>
      </c>
      <c r="BH290" s="218">
        <f>IF(N290="sníž. přenesená",J290,0)</f>
        <v>0</v>
      </c>
      <c r="BI290" s="218">
        <f>IF(N290="nulová",J290,0)</f>
        <v>0</v>
      </c>
      <c r="BJ290" s="18" t="s">
        <v>79</v>
      </c>
      <c r="BK290" s="218">
        <f>ROUND(I290*H290,2)</f>
        <v>0</v>
      </c>
      <c r="BL290" s="18" t="s">
        <v>265</v>
      </c>
      <c r="BM290" s="217" t="s">
        <v>822</v>
      </c>
    </row>
    <row r="291" s="13" customFormat="1">
      <c r="A291" s="13"/>
      <c r="B291" s="219"/>
      <c r="C291" s="220"/>
      <c r="D291" s="221" t="s">
        <v>163</v>
      </c>
      <c r="E291" s="220"/>
      <c r="F291" s="223" t="s">
        <v>823</v>
      </c>
      <c r="G291" s="220"/>
      <c r="H291" s="224">
        <v>27.466000000000001</v>
      </c>
      <c r="I291" s="225"/>
      <c r="J291" s="220"/>
      <c r="K291" s="220"/>
      <c r="L291" s="226"/>
      <c r="M291" s="227"/>
      <c r="N291" s="228"/>
      <c r="O291" s="228"/>
      <c r="P291" s="228"/>
      <c r="Q291" s="228"/>
      <c r="R291" s="228"/>
      <c r="S291" s="228"/>
      <c r="T291" s="229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0" t="s">
        <v>163</v>
      </c>
      <c r="AU291" s="230" t="s">
        <v>81</v>
      </c>
      <c r="AV291" s="13" t="s">
        <v>81</v>
      </c>
      <c r="AW291" s="13" t="s">
        <v>4</v>
      </c>
      <c r="AX291" s="13" t="s">
        <v>79</v>
      </c>
      <c r="AY291" s="230" t="s">
        <v>152</v>
      </c>
    </row>
    <row r="292" s="2" customFormat="1" ht="21.75" customHeight="1">
      <c r="A292" s="39"/>
      <c r="B292" s="40"/>
      <c r="C292" s="206" t="s">
        <v>481</v>
      </c>
      <c r="D292" s="206" t="s">
        <v>157</v>
      </c>
      <c r="E292" s="207" t="s">
        <v>536</v>
      </c>
      <c r="F292" s="208" t="s">
        <v>537</v>
      </c>
      <c r="G292" s="209" t="s">
        <v>160</v>
      </c>
      <c r="H292" s="210">
        <v>93.632000000000005</v>
      </c>
      <c r="I292" s="211"/>
      <c r="J292" s="212">
        <f>ROUND(I292*H292,2)</f>
        <v>0</v>
      </c>
      <c r="K292" s="208" t="s">
        <v>173</v>
      </c>
      <c r="L292" s="45"/>
      <c r="M292" s="213" t="s">
        <v>19</v>
      </c>
      <c r="N292" s="214" t="s">
        <v>42</v>
      </c>
      <c r="O292" s="85"/>
      <c r="P292" s="215">
        <f>O292*H292</f>
        <v>0</v>
      </c>
      <c r="Q292" s="215">
        <v>0.00020000000000000001</v>
      </c>
      <c r="R292" s="215">
        <f>Q292*H292</f>
        <v>0.018726400000000001</v>
      </c>
      <c r="S292" s="215">
        <v>0</v>
      </c>
      <c r="T292" s="216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17" t="s">
        <v>265</v>
      </c>
      <c r="AT292" s="217" t="s">
        <v>157</v>
      </c>
      <c r="AU292" s="217" t="s">
        <v>81</v>
      </c>
      <c r="AY292" s="18" t="s">
        <v>152</v>
      </c>
      <c r="BE292" s="218">
        <f>IF(N292="základní",J292,0)</f>
        <v>0</v>
      </c>
      <c r="BF292" s="218">
        <f>IF(N292="snížená",J292,0)</f>
        <v>0</v>
      </c>
      <c r="BG292" s="218">
        <f>IF(N292="zákl. přenesená",J292,0)</f>
        <v>0</v>
      </c>
      <c r="BH292" s="218">
        <f>IF(N292="sníž. přenesená",J292,0)</f>
        <v>0</v>
      </c>
      <c r="BI292" s="218">
        <f>IF(N292="nulová",J292,0)</f>
        <v>0</v>
      </c>
      <c r="BJ292" s="18" t="s">
        <v>79</v>
      </c>
      <c r="BK292" s="218">
        <f>ROUND(I292*H292,2)</f>
        <v>0</v>
      </c>
      <c r="BL292" s="18" t="s">
        <v>265</v>
      </c>
      <c r="BM292" s="217" t="s">
        <v>824</v>
      </c>
    </row>
    <row r="293" s="2" customFormat="1">
      <c r="A293" s="39"/>
      <c r="B293" s="40"/>
      <c r="C293" s="41"/>
      <c r="D293" s="242" t="s">
        <v>175</v>
      </c>
      <c r="E293" s="41"/>
      <c r="F293" s="243" t="s">
        <v>539</v>
      </c>
      <c r="G293" s="41"/>
      <c r="H293" s="41"/>
      <c r="I293" s="244"/>
      <c r="J293" s="41"/>
      <c r="K293" s="41"/>
      <c r="L293" s="45"/>
      <c r="M293" s="245"/>
      <c r="N293" s="246"/>
      <c r="O293" s="85"/>
      <c r="P293" s="85"/>
      <c r="Q293" s="85"/>
      <c r="R293" s="85"/>
      <c r="S293" s="85"/>
      <c r="T293" s="86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18" t="s">
        <v>175</v>
      </c>
      <c r="AU293" s="18" t="s">
        <v>81</v>
      </c>
    </row>
    <row r="294" s="13" customFormat="1">
      <c r="A294" s="13"/>
      <c r="B294" s="219"/>
      <c r="C294" s="220"/>
      <c r="D294" s="221" t="s">
        <v>163</v>
      </c>
      <c r="E294" s="222" t="s">
        <v>19</v>
      </c>
      <c r="F294" s="223" t="s">
        <v>103</v>
      </c>
      <c r="G294" s="220"/>
      <c r="H294" s="224">
        <v>93.632000000000005</v>
      </c>
      <c r="I294" s="225"/>
      <c r="J294" s="220"/>
      <c r="K294" s="220"/>
      <c r="L294" s="226"/>
      <c r="M294" s="227"/>
      <c r="N294" s="228"/>
      <c r="O294" s="228"/>
      <c r="P294" s="228"/>
      <c r="Q294" s="228"/>
      <c r="R294" s="228"/>
      <c r="S294" s="228"/>
      <c r="T294" s="229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30" t="s">
        <v>163</v>
      </c>
      <c r="AU294" s="230" t="s">
        <v>81</v>
      </c>
      <c r="AV294" s="13" t="s">
        <v>81</v>
      </c>
      <c r="AW294" s="13" t="s">
        <v>33</v>
      </c>
      <c r="AX294" s="13" t="s">
        <v>71</v>
      </c>
      <c r="AY294" s="230" t="s">
        <v>152</v>
      </c>
    </row>
    <row r="295" s="14" customFormat="1">
      <c r="A295" s="14"/>
      <c r="B295" s="231"/>
      <c r="C295" s="232"/>
      <c r="D295" s="221" t="s">
        <v>163</v>
      </c>
      <c r="E295" s="233" t="s">
        <v>19</v>
      </c>
      <c r="F295" s="234" t="s">
        <v>166</v>
      </c>
      <c r="G295" s="232"/>
      <c r="H295" s="235">
        <v>93.632000000000005</v>
      </c>
      <c r="I295" s="236"/>
      <c r="J295" s="232"/>
      <c r="K295" s="232"/>
      <c r="L295" s="237"/>
      <c r="M295" s="238"/>
      <c r="N295" s="239"/>
      <c r="O295" s="239"/>
      <c r="P295" s="239"/>
      <c r="Q295" s="239"/>
      <c r="R295" s="239"/>
      <c r="S295" s="239"/>
      <c r="T295" s="240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41" t="s">
        <v>163</v>
      </c>
      <c r="AU295" s="241" t="s">
        <v>81</v>
      </c>
      <c r="AV295" s="14" t="s">
        <v>161</v>
      </c>
      <c r="AW295" s="14" t="s">
        <v>33</v>
      </c>
      <c r="AX295" s="14" t="s">
        <v>79</v>
      </c>
      <c r="AY295" s="241" t="s">
        <v>152</v>
      </c>
    </row>
    <row r="296" s="2" customFormat="1" ht="24.15" customHeight="1">
      <c r="A296" s="39"/>
      <c r="B296" s="40"/>
      <c r="C296" s="206" t="s">
        <v>487</v>
      </c>
      <c r="D296" s="206" t="s">
        <v>157</v>
      </c>
      <c r="E296" s="207" t="s">
        <v>540</v>
      </c>
      <c r="F296" s="208" t="s">
        <v>541</v>
      </c>
      <c r="G296" s="209" t="s">
        <v>160</v>
      </c>
      <c r="H296" s="210">
        <v>93.632000000000005</v>
      </c>
      <c r="I296" s="211"/>
      <c r="J296" s="212">
        <f>ROUND(I296*H296,2)</f>
        <v>0</v>
      </c>
      <c r="K296" s="208" t="s">
        <v>173</v>
      </c>
      <c r="L296" s="45"/>
      <c r="M296" s="213" t="s">
        <v>19</v>
      </c>
      <c r="N296" s="214" t="s">
        <v>42</v>
      </c>
      <c r="O296" s="85"/>
      <c r="P296" s="215">
        <f>O296*H296</f>
        <v>0</v>
      </c>
      <c r="Q296" s="215">
        <v>0.00025999999999999998</v>
      </c>
      <c r="R296" s="215">
        <f>Q296*H296</f>
        <v>0.024344319999999999</v>
      </c>
      <c r="S296" s="215">
        <v>0</v>
      </c>
      <c r="T296" s="216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17" t="s">
        <v>265</v>
      </c>
      <c r="AT296" s="217" t="s">
        <v>157</v>
      </c>
      <c r="AU296" s="217" t="s">
        <v>81</v>
      </c>
      <c r="AY296" s="18" t="s">
        <v>152</v>
      </c>
      <c r="BE296" s="218">
        <f>IF(N296="základní",J296,0)</f>
        <v>0</v>
      </c>
      <c r="BF296" s="218">
        <f>IF(N296="snížená",J296,0)</f>
        <v>0</v>
      </c>
      <c r="BG296" s="218">
        <f>IF(N296="zákl. přenesená",J296,0)</f>
        <v>0</v>
      </c>
      <c r="BH296" s="218">
        <f>IF(N296="sníž. přenesená",J296,0)</f>
        <v>0</v>
      </c>
      <c r="BI296" s="218">
        <f>IF(N296="nulová",J296,0)</f>
        <v>0</v>
      </c>
      <c r="BJ296" s="18" t="s">
        <v>79</v>
      </c>
      <c r="BK296" s="218">
        <f>ROUND(I296*H296,2)</f>
        <v>0</v>
      </c>
      <c r="BL296" s="18" t="s">
        <v>265</v>
      </c>
      <c r="BM296" s="217" t="s">
        <v>825</v>
      </c>
    </row>
    <row r="297" s="2" customFormat="1">
      <c r="A297" s="39"/>
      <c r="B297" s="40"/>
      <c r="C297" s="41"/>
      <c r="D297" s="242" t="s">
        <v>175</v>
      </c>
      <c r="E297" s="41"/>
      <c r="F297" s="243" t="s">
        <v>543</v>
      </c>
      <c r="G297" s="41"/>
      <c r="H297" s="41"/>
      <c r="I297" s="244"/>
      <c r="J297" s="41"/>
      <c r="K297" s="41"/>
      <c r="L297" s="45"/>
      <c r="M297" s="245"/>
      <c r="N297" s="246"/>
      <c r="O297" s="85"/>
      <c r="P297" s="85"/>
      <c r="Q297" s="85"/>
      <c r="R297" s="85"/>
      <c r="S297" s="85"/>
      <c r="T297" s="86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175</v>
      </c>
      <c r="AU297" s="18" t="s">
        <v>81</v>
      </c>
    </row>
    <row r="298" s="12" customFormat="1" ht="25.92" customHeight="1">
      <c r="A298" s="12"/>
      <c r="B298" s="190"/>
      <c r="C298" s="191"/>
      <c r="D298" s="192" t="s">
        <v>70</v>
      </c>
      <c r="E298" s="193" t="s">
        <v>544</v>
      </c>
      <c r="F298" s="193" t="s">
        <v>545</v>
      </c>
      <c r="G298" s="191"/>
      <c r="H298" s="191"/>
      <c r="I298" s="194"/>
      <c r="J298" s="195">
        <f>BK298</f>
        <v>0</v>
      </c>
      <c r="K298" s="191"/>
      <c r="L298" s="196"/>
      <c r="M298" s="197"/>
      <c r="N298" s="198"/>
      <c r="O298" s="198"/>
      <c r="P298" s="199">
        <f>SUM(P299:P312)</f>
        <v>0</v>
      </c>
      <c r="Q298" s="198"/>
      <c r="R298" s="199">
        <f>SUM(R299:R312)</f>
        <v>0</v>
      </c>
      <c r="S298" s="198"/>
      <c r="T298" s="200">
        <f>SUM(T299:T312)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01" t="s">
        <v>161</v>
      </c>
      <c r="AT298" s="202" t="s">
        <v>70</v>
      </c>
      <c r="AU298" s="202" t="s">
        <v>71</v>
      </c>
      <c r="AY298" s="201" t="s">
        <v>152</v>
      </c>
      <c r="BK298" s="203">
        <f>SUM(BK299:BK312)</f>
        <v>0</v>
      </c>
    </row>
    <row r="299" s="2" customFormat="1" ht="16.5" customHeight="1">
      <c r="A299" s="39"/>
      <c r="B299" s="40"/>
      <c r="C299" s="206" t="s">
        <v>492</v>
      </c>
      <c r="D299" s="206" t="s">
        <v>157</v>
      </c>
      <c r="E299" s="207" t="s">
        <v>547</v>
      </c>
      <c r="F299" s="208" t="s">
        <v>826</v>
      </c>
      <c r="G299" s="209" t="s">
        <v>160</v>
      </c>
      <c r="H299" s="210">
        <v>4.8600000000000003</v>
      </c>
      <c r="I299" s="211"/>
      <c r="J299" s="212">
        <f>ROUND(I299*H299,2)</f>
        <v>0</v>
      </c>
      <c r="K299" s="208" t="s">
        <v>19</v>
      </c>
      <c r="L299" s="45"/>
      <c r="M299" s="213" t="s">
        <v>19</v>
      </c>
      <c r="N299" s="214" t="s">
        <v>42</v>
      </c>
      <c r="O299" s="85"/>
      <c r="P299" s="215">
        <f>O299*H299</f>
        <v>0</v>
      </c>
      <c r="Q299" s="215">
        <v>0</v>
      </c>
      <c r="R299" s="215">
        <f>Q299*H299</f>
        <v>0</v>
      </c>
      <c r="S299" s="215">
        <v>0</v>
      </c>
      <c r="T299" s="216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17" t="s">
        <v>265</v>
      </c>
      <c r="AT299" s="217" t="s">
        <v>157</v>
      </c>
      <c r="AU299" s="217" t="s">
        <v>79</v>
      </c>
      <c r="AY299" s="18" t="s">
        <v>152</v>
      </c>
      <c r="BE299" s="218">
        <f>IF(N299="základní",J299,0)</f>
        <v>0</v>
      </c>
      <c r="BF299" s="218">
        <f>IF(N299="snížená",J299,0)</f>
        <v>0</v>
      </c>
      <c r="BG299" s="218">
        <f>IF(N299="zákl. přenesená",J299,0)</f>
        <v>0</v>
      </c>
      <c r="BH299" s="218">
        <f>IF(N299="sníž. přenesená",J299,0)</f>
        <v>0</v>
      </c>
      <c r="BI299" s="218">
        <f>IF(N299="nulová",J299,0)</f>
        <v>0</v>
      </c>
      <c r="BJ299" s="18" t="s">
        <v>79</v>
      </c>
      <c r="BK299" s="218">
        <f>ROUND(I299*H299,2)</f>
        <v>0</v>
      </c>
      <c r="BL299" s="18" t="s">
        <v>265</v>
      </c>
      <c r="BM299" s="217" t="s">
        <v>827</v>
      </c>
    </row>
    <row r="300" s="13" customFormat="1">
      <c r="A300" s="13"/>
      <c r="B300" s="219"/>
      <c r="C300" s="220"/>
      <c r="D300" s="221" t="s">
        <v>163</v>
      </c>
      <c r="E300" s="222" t="s">
        <v>19</v>
      </c>
      <c r="F300" s="223" t="s">
        <v>828</v>
      </c>
      <c r="G300" s="220"/>
      <c r="H300" s="224">
        <v>4.8600000000000003</v>
      </c>
      <c r="I300" s="225"/>
      <c r="J300" s="220"/>
      <c r="K300" s="220"/>
      <c r="L300" s="226"/>
      <c r="M300" s="227"/>
      <c r="N300" s="228"/>
      <c r="O300" s="228"/>
      <c r="P300" s="228"/>
      <c r="Q300" s="228"/>
      <c r="R300" s="228"/>
      <c r="S300" s="228"/>
      <c r="T300" s="229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0" t="s">
        <v>163</v>
      </c>
      <c r="AU300" s="230" t="s">
        <v>79</v>
      </c>
      <c r="AV300" s="13" t="s">
        <v>81</v>
      </c>
      <c r="AW300" s="13" t="s">
        <v>33</v>
      </c>
      <c r="AX300" s="13" t="s">
        <v>71</v>
      </c>
      <c r="AY300" s="230" t="s">
        <v>152</v>
      </c>
    </row>
    <row r="301" s="14" customFormat="1">
      <c r="A301" s="14"/>
      <c r="B301" s="231"/>
      <c r="C301" s="232"/>
      <c r="D301" s="221" t="s">
        <v>163</v>
      </c>
      <c r="E301" s="233" t="s">
        <v>19</v>
      </c>
      <c r="F301" s="234" t="s">
        <v>166</v>
      </c>
      <c r="G301" s="232"/>
      <c r="H301" s="235">
        <v>4.8600000000000003</v>
      </c>
      <c r="I301" s="236"/>
      <c r="J301" s="232"/>
      <c r="K301" s="232"/>
      <c r="L301" s="237"/>
      <c r="M301" s="238"/>
      <c r="N301" s="239"/>
      <c r="O301" s="239"/>
      <c r="P301" s="239"/>
      <c r="Q301" s="239"/>
      <c r="R301" s="239"/>
      <c r="S301" s="239"/>
      <c r="T301" s="240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41" t="s">
        <v>163</v>
      </c>
      <c r="AU301" s="241" t="s">
        <v>79</v>
      </c>
      <c r="AV301" s="14" t="s">
        <v>161</v>
      </c>
      <c r="AW301" s="14" t="s">
        <v>33</v>
      </c>
      <c r="AX301" s="14" t="s">
        <v>79</v>
      </c>
      <c r="AY301" s="241" t="s">
        <v>152</v>
      </c>
    </row>
    <row r="302" s="2" customFormat="1" ht="16.5" customHeight="1">
      <c r="A302" s="39"/>
      <c r="B302" s="40"/>
      <c r="C302" s="206" t="s">
        <v>497</v>
      </c>
      <c r="D302" s="206" t="s">
        <v>157</v>
      </c>
      <c r="E302" s="207" t="s">
        <v>552</v>
      </c>
      <c r="F302" s="208" t="s">
        <v>829</v>
      </c>
      <c r="G302" s="209" t="s">
        <v>337</v>
      </c>
      <c r="H302" s="210">
        <v>1</v>
      </c>
      <c r="I302" s="211"/>
      <c r="J302" s="212">
        <f>ROUND(I302*H302,2)</f>
        <v>0</v>
      </c>
      <c r="K302" s="208" t="s">
        <v>19</v>
      </c>
      <c r="L302" s="45"/>
      <c r="M302" s="213" t="s">
        <v>19</v>
      </c>
      <c r="N302" s="214" t="s">
        <v>42</v>
      </c>
      <c r="O302" s="85"/>
      <c r="P302" s="215">
        <f>O302*H302</f>
        <v>0</v>
      </c>
      <c r="Q302" s="215">
        <v>0</v>
      </c>
      <c r="R302" s="215">
        <f>Q302*H302</f>
        <v>0</v>
      </c>
      <c r="S302" s="215">
        <v>0</v>
      </c>
      <c r="T302" s="216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17" t="s">
        <v>265</v>
      </c>
      <c r="AT302" s="217" t="s">
        <v>157</v>
      </c>
      <c r="AU302" s="217" t="s">
        <v>79</v>
      </c>
      <c r="AY302" s="18" t="s">
        <v>152</v>
      </c>
      <c r="BE302" s="218">
        <f>IF(N302="základní",J302,0)</f>
        <v>0</v>
      </c>
      <c r="BF302" s="218">
        <f>IF(N302="snížená",J302,0)</f>
        <v>0</v>
      </c>
      <c r="BG302" s="218">
        <f>IF(N302="zákl. přenesená",J302,0)</f>
        <v>0</v>
      </c>
      <c r="BH302" s="218">
        <f>IF(N302="sníž. přenesená",J302,0)</f>
        <v>0</v>
      </c>
      <c r="BI302" s="218">
        <f>IF(N302="nulová",J302,0)</f>
        <v>0</v>
      </c>
      <c r="BJ302" s="18" t="s">
        <v>79</v>
      </c>
      <c r="BK302" s="218">
        <f>ROUND(I302*H302,2)</f>
        <v>0</v>
      </c>
      <c r="BL302" s="18" t="s">
        <v>265</v>
      </c>
      <c r="BM302" s="217" t="s">
        <v>830</v>
      </c>
    </row>
    <row r="303" s="2" customFormat="1" ht="16.5" customHeight="1">
      <c r="A303" s="39"/>
      <c r="B303" s="40"/>
      <c r="C303" s="206" t="s">
        <v>504</v>
      </c>
      <c r="D303" s="206" t="s">
        <v>157</v>
      </c>
      <c r="E303" s="207" t="s">
        <v>557</v>
      </c>
      <c r="F303" s="208" t="s">
        <v>831</v>
      </c>
      <c r="G303" s="209" t="s">
        <v>337</v>
      </c>
      <c r="H303" s="210">
        <v>1</v>
      </c>
      <c r="I303" s="211"/>
      <c r="J303" s="212">
        <f>ROUND(I303*H303,2)</f>
        <v>0</v>
      </c>
      <c r="K303" s="208" t="s">
        <v>19</v>
      </c>
      <c r="L303" s="45"/>
      <c r="M303" s="213" t="s">
        <v>19</v>
      </c>
      <c r="N303" s="214" t="s">
        <v>42</v>
      </c>
      <c r="O303" s="85"/>
      <c r="P303" s="215">
        <f>O303*H303</f>
        <v>0</v>
      </c>
      <c r="Q303" s="215">
        <v>0</v>
      </c>
      <c r="R303" s="215">
        <f>Q303*H303</f>
        <v>0</v>
      </c>
      <c r="S303" s="215">
        <v>0</v>
      </c>
      <c r="T303" s="216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17" t="s">
        <v>265</v>
      </c>
      <c r="AT303" s="217" t="s">
        <v>157</v>
      </c>
      <c r="AU303" s="217" t="s">
        <v>79</v>
      </c>
      <c r="AY303" s="18" t="s">
        <v>152</v>
      </c>
      <c r="BE303" s="218">
        <f>IF(N303="základní",J303,0)</f>
        <v>0</v>
      </c>
      <c r="BF303" s="218">
        <f>IF(N303="snížená",J303,0)</f>
        <v>0</v>
      </c>
      <c r="BG303" s="218">
        <f>IF(N303="zákl. přenesená",J303,0)</f>
        <v>0</v>
      </c>
      <c r="BH303" s="218">
        <f>IF(N303="sníž. přenesená",J303,0)</f>
        <v>0</v>
      </c>
      <c r="BI303" s="218">
        <f>IF(N303="nulová",J303,0)</f>
        <v>0</v>
      </c>
      <c r="BJ303" s="18" t="s">
        <v>79</v>
      </c>
      <c r="BK303" s="218">
        <f>ROUND(I303*H303,2)</f>
        <v>0</v>
      </c>
      <c r="BL303" s="18" t="s">
        <v>265</v>
      </c>
      <c r="BM303" s="217" t="s">
        <v>832</v>
      </c>
    </row>
    <row r="304" s="2" customFormat="1" ht="16.5" customHeight="1">
      <c r="A304" s="39"/>
      <c r="B304" s="40"/>
      <c r="C304" s="206" t="s">
        <v>512</v>
      </c>
      <c r="D304" s="206" t="s">
        <v>157</v>
      </c>
      <c r="E304" s="207" t="s">
        <v>561</v>
      </c>
      <c r="F304" s="208" t="s">
        <v>833</v>
      </c>
      <c r="G304" s="209" t="s">
        <v>337</v>
      </c>
      <c r="H304" s="210">
        <v>1</v>
      </c>
      <c r="I304" s="211"/>
      <c r="J304" s="212">
        <f>ROUND(I304*H304,2)</f>
        <v>0</v>
      </c>
      <c r="K304" s="208" t="s">
        <v>19</v>
      </c>
      <c r="L304" s="45"/>
      <c r="M304" s="213" t="s">
        <v>19</v>
      </c>
      <c r="N304" s="214" t="s">
        <v>42</v>
      </c>
      <c r="O304" s="85"/>
      <c r="P304" s="215">
        <f>O304*H304</f>
        <v>0</v>
      </c>
      <c r="Q304" s="215">
        <v>0</v>
      </c>
      <c r="R304" s="215">
        <f>Q304*H304</f>
        <v>0</v>
      </c>
      <c r="S304" s="215">
        <v>0</v>
      </c>
      <c r="T304" s="216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17" t="s">
        <v>265</v>
      </c>
      <c r="AT304" s="217" t="s">
        <v>157</v>
      </c>
      <c r="AU304" s="217" t="s">
        <v>79</v>
      </c>
      <c r="AY304" s="18" t="s">
        <v>152</v>
      </c>
      <c r="BE304" s="218">
        <f>IF(N304="základní",J304,0)</f>
        <v>0</v>
      </c>
      <c r="BF304" s="218">
        <f>IF(N304="snížená",J304,0)</f>
        <v>0</v>
      </c>
      <c r="BG304" s="218">
        <f>IF(N304="zákl. přenesená",J304,0)</f>
        <v>0</v>
      </c>
      <c r="BH304" s="218">
        <f>IF(N304="sníž. přenesená",J304,0)</f>
        <v>0</v>
      </c>
      <c r="BI304" s="218">
        <f>IF(N304="nulová",J304,0)</f>
        <v>0</v>
      </c>
      <c r="BJ304" s="18" t="s">
        <v>79</v>
      </c>
      <c r="BK304" s="218">
        <f>ROUND(I304*H304,2)</f>
        <v>0</v>
      </c>
      <c r="BL304" s="18" t="s">
        <v>265</v>
      </c>
      <c r="BM304" s="217" t="s">
        <v>834</v>
      </c>
    </row>
    <row r="305" s="2" customFormat="1" ht="16.5" customHeight="1">
      <c r="A305" s="39"/>
      <c r="B305" s="40"/>
      <c r="C305" s="206" t="s">
        <v>517</v>
      </c>
      <c r="D305" s="206" t="s">
        <v>157</v>
      </c>
      <c r="E305" s="207" t="s">
        <v>565</v>
      </c>
      <c r="F305" s="208" t="s">
        <v>835</v>
      </c>
      <c r="G305" s="209" t="s">
        <v>337</v>
      </c>
      <c r="H305" s="210">
        <v>1</v>
      </c>
      <c r="I305" s="211"/>
      <c r="J305" s="212">
        <f>ROUND(I305*H305,2)</f>
        <v>0</v>
      </c>
      <c r="K305" s="208" t="s">
        <v>19</v>
      </c>
      <c r="L305" s="45"/>
      <c r="M305" s="213" t="s">
        <v>19</v>
      </c>
      <c r="N305" s="214" t="s">
        <v>42</v>
      </c>
      <c r="O305" s="85"/>
      <c r="P305" s="215">
        <f>O305*H305</f>
        <v>0</v>
      </c>
      <c r="Q305" s="215">
        <v>0</v>
      </c>
      <c r="R305" s="215">
        <f>Q305*H305</f>
        <v>0</v>
      </c>
      <c r="S305" s="215">
        <v>0</v>
      </c>
      <c r="T305" s="216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17" t="s">
        <v>265</v>
      </c>
      <c r="AT305" s="217" t="s">
        <v>157</v>
      </c>
      <c r="AU305" s="217" t="s">
        <v>79</v>
      </c>
      <c r="AY305" s="18" t="s">
        <v>152</v>
      </c>
      <c r="BE305" s="218">
        <f>IF(N305="základní",J305,0)</f>
        <v>0</v>
      </c>
      <c r="BF305" s="218">
        <f>IF(N305="snížená",J305,0)</f>
        <v>0</v>
      </c>
      <c r="BG305" s="218">
        <f>IF(N305="zákl. přenesená",J305,0)</f>
        <v>0</v>
      </c>
      <c r="BH305" s="218">
        <f>IF(N305="sníž. přenesená",J305,0)</f>
        <v>0</v>
      </c>
      <c r="BI305" s="218">
        <f>IF(N305="nulová",J305,0)</f>
        <v>0</v>
      </c>
      <c r="BJ305" s="18" t="s">
        <v>79</v>
      </c>
      <c r="BK305" s="218">
        <f>ROUND(I305*H305,2)</f>
        <v>0</v>
      </c>
      <c r="BL305" s="18" t="s">
        <v>265</v>
      </c>
      <c r="BM305" s="217" t="s">
        <v>836</v>
      </c>
    </row>
    <row r="306" s="2" customFormat="1" ht="16.5" customHeight="1">
      <c r="A306" s="39"/>
      <c r="B306" s="40"/>
      <c r="C306" s="206" t="s">
        <v>522</v>
      </c>
      <c r="D306" s="206" t="s">
        <v>157</v>
      </c>
      <c r="E306" s="207" t="s">
        <v>569</v>
      </c>
      <c r="F306" s="208" t="s">
        <v>837</v>
      </c>
      <c r="G306" s="209" t="s">
        <v>337</v>
      </c>
      <c r="H306" s="210">
        <v>1</v>
      </c>
      <c r="I306" s="211"/>
      <c r="J306" s="212">
        <f>ROUND(I306*H306,2)</f>
        <v>0</v>
      </c>
      <c r="K306" s="208" t="s">
        <v>19</v>
      </c>
      <c r="L306" s="45"/>
      <c r="M306" s="213" t="s">
        <v>19</v>
      </c>
      <c r="N306" s="214" t="s">
        <v>42</v>
      </c>
      <c r="O306" s="85"/>
      <c r="P306" s="215">
        <f>O306*H306</f>
        <v>0</v>
      </c>
      <c r="Q306" s="215">
        <v>0</v>
      </c>
      <c r="R306" s="215">
        <f>Q306*H306</f>
        <v>0</v>
      </c>
      <c r="S306" s="215">
        <v>0</v>
      </c>
      <c r="T306" s="216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17" t="s">
        <v>265</v>
      </c>
      <c r="AT306" s="217" t="s">
        <v>157</v>
      </c>
      <c r="AU306" s="217" t="s">
        <v>79</v>
      </c>
      <c r="AY306" s="18" t="s">
        <v>152</v>
      </c>
      <c r="BE306" s="218">
        <f>IF(N306="základní",J306,0)</f>
        <v>0</v>
      </c>
      <c r="BF306" s="218">
        <f>IF(N306="snížená",J306,0)</f>
        <v>0</v>
      </c>
      <c r="BG306" s="218">
        <f>IF(N306="zákl. přenesená",J306,0)</f>
        <v>0</v>
      </c>
      <c r="BH306" s="218">
        <f>IF(N306="sníž. přenesená",J306,0)</f>
        <v>0</v>
      </c>
      <c r="BI306" s="218">
        <f>IF(N306="nulová",J306,0)</f>
        <v>0</v>
      </c>
      <c r="BJ306" s="18" t="s">
        <v>79</v>
      </c>
      <c r="BK306" s="218">
        <f>ROUND(I306*H306,2)</f>
        <v>0</v>
      </c>
      <c r="BL306" s="18" t="s">
        <v>265</v>
      </c>
      <c r="BM306" s="217" t="s">
        <v>838</v>
      </c>
    </row>
    <row r="307" s="2" customFormat="1" ht="16.5" customHeight="1">
      <c r="A307" s="39"/>
      <c r="B307" s="40"/>
      <c r="C307" s="206" t="s">
        <v>527</v>
      </c>
      <c r="D307" s="206" t="s">
        <v>157</v>
      </c>
      <c r="E307" s="207" t="s">
        <v>573</v>
      </c>
      <c r="F307" s="208" t="s">
        <v>839</v>
      </c>
      <c r="G307" s="209" t="s">
        <v>337</v>
      </c>
      <c r="H307" s="210">
        <v>1</v>
      </c>
      <c r="I307" s="211"/>
      <c r="J307" s="212">
        <f>ROUND(I307*H307,2)</f>
        <v>0</v>
      </c>
      <c r="K307" s="208" t="s">
        <v>19</v>
      </c>
      <c r="L307" s="45"/>
      <c r="M307" s="213" t="s">
        <v>19</v>
      </c>
      <c r="N307" s="214" t="s">
        <v>42</v>
      </c>
      <c r="O307" s="85"/>
      <c r="P307" s="215">
        <f>O307*H307</f>
        <v>0</v>
      </c>
      <c r="Q307" s="215">
        <v>0</v>
      </c>
      <c r="R307" s="215">
        <f>Q307*H307</f>
        <v>0</v>
      </c>
      <c r="S307" s="215">
        <v>0</v>
      </c>
      <c r="T307" s="216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17" t="s">
        <v>265</v>
      </c>
      <c r="AT307" s="217" t="s">
        <v>157</v>
      </c>
      <c r="AU307" s="217" t="s">
        <v>79</v>
      </c>
      <c r="AY307" s="18" t="s">
        <v>152</v>
      </c>
      <c r="BE307" s="218">
        <f>IF(N307="základní",J307,0)</f>
        <v>0</v>
      </c>
      <c r="BF307" s="218">
        <f>IF(N307="snížená",J307,0)</f>
        <v>0</v>
      </c>
      <c r="BG307" s="218">
        <f>IF(N307="zákl. přenesená",J307,0)</f>
        <v>0</v>
      </c>
      <c r="BH307" s="218">
        <f>IF(N307="sníž. přenesená",J307,0)</f>
        <v>0</v>
      </c>
      <c r="BI307" s="218">
        <f>IF(N307="nulová",J307,0)</f>
        <v>0</v>
      </c>
      <c r="BJ307" s="18" t="s">
        <v>79</v>
      </c>
      <c r="BK307" s="218">
        <f>ROUND(I307*H307,2)</f>
        <v>0</v>
      </c>
      <c r="BL307" s="18" t="s">
        <v>265</v>
      </c>
      <c r="BM307" s="217" t="s">
        <v>840</v>
      </c>
    </row>
    <row r="308" s="2" customFormat="1" ht="16.5" customHeight="1">
      <c r="A308" s="39"/>
      <c r="B308" s="40"/>
      <c r="C308" s="206" t="s">
        <v>169</v>
      </c>
      <c r="D308" s="206" t="s">
        <v>157</v>
      </c>
      <c r="E308" s="207" t="s">
        <v>577</v>
      </c>
      <c r="F308" s="208" t="s">
        <v>841</v>
      </c>
      <c r="G308" s="209" t="s">
        <v>337</v>
      </c>
      <c r="H308" s="210">
        <v>1</v>
      </c>
      <c r="I308" s="211"/>
      <c r="J308" s="212">
        <f>ROUND(I308*H308,2)</f>
        <v>0</v>
      </c>
      <c r="K308" s="208" t="s">
        <v>19</v>
      </c>
      <c r="L308" s="45"/>
      <c r="M308" s="213" t="s">
        <v>19</v>
      </c>
      <c r="N308" s="214" t="s">
        <v>42</v>
      </c>
      <c r="O308" s="85"/>
      <c r="P308" s="215">
        <f>O308*H308</f>
        <v>0</v>
      </c>
      <c r="Q308" s="215">
        <v>0</v>
      </c>
      <c r="R308" s="215">
        <f>Q308*H308</f>
        <v>0</v>
      </c>
      <c r="S308" s="215">
        <v>0</v>
      </c>
      <c r="T308" s="216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17" t="s">
        <v>265</v>
      </c>
      <c r="AT308" s="217" t="s">
        <v>157</v>
      </c>
      <c r="AU308" s="217" t="s">
        <v>79</v>
      </c>
      <c r="AY308" s="18" t="s">
        <v>152</v>
      </c>
      <c r="BE308" s="218">
        <f>IF(N308="základní",J308,0)</f>
        <v>0</v>
      </c>
      <c r="BF308" s="218">
        <f>IF(N308="snížená",J308,0)</f>
        <v>0</v>
      </c>
      <c r="BG308" s="218">
        <f>IF(N308="zákl. přenesená",J308,0)</f>
        <v>0</v>
      </c>
      <c r="BH308" s="218">
        <f>IF(N308="sníž. přenesená",J308,0)</f>
        <v>0</v>
      </c>
      <c r="BI308" s="218">
        <f>IF(N308="nulová",J308,0)</f>
        <v>0</v>
      </c>
      <c r="BJ308" s="18" t="s">
        <v>79</v>
      </c>
      <c r="BK308" s="218">
        <f>ROUND(I308*H308,2)</f>
        <v>0</v>
      </c>
      <c r="BL308" s="18" t="s">
        <v>265</v>
      </c>
      <c r="BM308" s="217" t="s">
        <v>842</v>
      </c>
    </row>
    <row r="309" s="2" customFormat="1" ht="16.5" customHeight="1">
      <c r="A309" s="39"/>
      <c r="B309" s="40"/>
      <c r="C309" s="206" t="s">
        <v>535</v>
      </c>
      <c r="D309" s="206" t="s">
        <v>157</v>
      </c>
      <c r="E309" s="207" t="s">
        <v>581</v>
      </c>
      <c r="F309" s="208" t="s">
        <v>843</v>
      </c>
      <c r="G309" s="209" t="s">
        <v>337</v>
      </c>
      <c r="H309" s="210">
        <v>1</v>
      </c>
      <c r="I309" s="211"/>
      <c r="J309" s="212">
        <f>ROUND(I309*H309,2)</f>
        <v>0</v>
      </c>
      <c r="K309" s="208" t="s">
        <v>19</v>
      </c>
      <c r="L309" s="45"/>
      <c r="M309" s="213" t="s">
        <v>19</v>
      </c>
      <c r="N309" s="214" t="s">
        <v>42</v>
      </c>
      <c r="O309" s="85"/>
      <c r="P309" s="215">
        <f>O309*H309</f>
        <v>0</v>
      </c>
      <c r="Q309" s="215">
        <v>0</v>
      </c>
      <c r="R309" s="215">
        <f>Q309*H309</f>
        <v>0</v>
      </c>
      <c r="S309" s="215">
        <v>0</v>
      </c>
      <c r="T309" s="216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17" t="s">
        <v>265</v>
      </c>
      <c r="AT309" s="217" t="s">
        <v>157</v>
      </c>
      <c r="AU309" s="217" t="s">
        <v>79</v>
      </c>
      <c r="AY309" s="18" t="s">
        <v>152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8" t="s">
        <v>79</v>
      </c>
      <c r="BK309" s="218">
        <f>ROUND(I309*H309,2)</f>
        <v>0</v>
      </c>
      <c r="BL309" s="18" t="s">
        <v>265</v>
      </c>
      <c r="BM309" s="217" t="s">
        <v>844</v>
      </c>
    </row>
    <row r="310" s="2" customFormat="1" ht="16.5" customHeight="1">
      <c r="A310" s="39"/>
      <c r="B310" s="40"/>
      <c r="C310" s="206" t="s">
        <v>194</v>
      </c>
      <c r="D310" s="206" t="s">
        <v>157</v>
      </c>
      <c r="E310" s="207" t="s">
        <v>585</v>
      </c>
      <c r="F310" s="208" t="s">
        <v>586</v>
      </c>
      <c r="G310" s="209" t="s">
        <v>348</v>
      </c>
      <c r="H310" s="210">
        <v>1</v>
      </c>
      <c r="I310" s="211"/>
      <c r="J310" s="212">
        <f>ROUND(I310*H310,2)</f>
        <v>0</v>
      </c>
      <c r="K310" s="208" t="s">
        <v>19</v>
      </c>
      <c r="L310" s="45"/>
      <c r="M310" s="213" t="s">
        <v>19</v>
      </c>
      <c r="N310" s="214" t="s">
        <v>42</v>
      </c>
      <c r="O310" s="85"/>
      <c r="P310" s="215">
        <f>O310*H310</f>
        <v>0</v>
      </c>
      <c r="Q310" s="215">
        <v>0</v>
      </c>
      <c r="R310" s="215">
        <f>Q310*H310</f>
        <v>0</v>
      </c>
      <c r="S310" s="215">
        <v>0</v>
      </c>
      <c r="T310" s="216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17" t="s">
        <v>265</v>
      </c>
      <c r="AT310" s="217" t="s">
        <v>157</v>
      </c>
      <c r="AU310" s="217" t="s">
        <v>79</v>
      </c>
      <c r="AY310" s="18" t="s">
        <v>152</v>
      </c>
      <c r="BE310" s="218">
        <f>IF(N310="základní",J310,0)</f>
        <v>0</v>
      </c>
      <c r="BF310" s="218">
        <f>IF(N310="snížená",J310,0)</f>
        <v>0</v>
      </c>
      <c r="BG310" s="218">
        <f>IF(N310="zákl. přenesená",J310,0)</f>
        <v>0</v>
      </c>
      <c r="BH310" s="218">
        <f>IF(N310="sníž. přenesená",J310,0)</f>
        <v>0</v>
      </c>
      <c r="BI310" s="218">
        <f>IF(N310="nulová",J310,0)</f>
        <v>0</v>
      </c>
      <c r="BJ310" s="18" t="s">
        <v>79</v>
      </c>
      <c r="BK310" s="218">
        <f>ROUND(I310*H310,2)</f>
        <v>0</v>
      </c>
      <c r="BL310" s="18" t="s">
        <v>265</v>
      </c>
      <c r="BM310" s="217" t="s">
        <v>845</v>
      </c>
    </row>
    <row r="311" s="2" customFormat="1" ht="16.5" customHeight="1">
      <c r="A311" s="39"/>
      <c r="B311" s="40"/>
      <c r="C311" s="206" t="s">
        <v>546</v>
      </c>
      <c r="D311" s="206" t="s">
        <v>157</v>
      </c>
      <c r="E311" s="207" t="s">
        <v>589</v>
      </c>
      <c r="F311" s="208" t="s">
        <v>594</v>
      </c>
      <c r="G311" s="209" t="s">
        <v>348</v>
      </c>
      <c r="H311" s="210">
        <v>3</v>
      </c>
      <c r="I311" s="211"/>
      <c r="J311" s="212">
        <f>ROUND(I311*H311,2)</f>
        <v>0</v>
      </c>
      <c r="K311" s="208" t="s">
        <v>19</v>
      </c>
      <c r="L311" s="45"/>
      <c r="M311" s="213" t="s">
        <v>19</v>
      </c>
      <c r="N311" s="214" t="s">
        <v>42</v>
      </c>
      <c r="O311" s="85"/>
      <c r="P311" s="215">
        <f>O311*H311</f>
        <v>0</v>
      </c>
      <c r="Q311" s="215">
        <v>0</v>
      </c>
      <c r="R311" s="215">
        <f>Q311*H311</f>
        <v>0</v>
      </c>
      <c r="S311" s="215">
        <v>0</v>
      </c>
      <c r="T311" s="216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17" t="s">
        <v>265</v>
      </c>
      <c r="AT311" s="217" t="s">
        <v>157</v>
      </c>
      <c r="AU311" s="217" t="s">
        <v>79</v>
      </c>
      <c r="AY311" s="18" t="s">
        <v>152</v>
      </c>
      <c r="BE311" s="218">
        <f>IF(N311="základní",J311,0)</f>
        <v>0</v>
      </c>
      <c r="BF311" s="218">
        <f>IF(N311="snížená",J311,0)</f>
        <v>0</v>
      </c>
      <c r="BG311" s="218">
        <f>IF(N311="zákl. přenesená",J311,0)</f>
        <v>0</v>
      </c>
      <c r="BH311" s="218">
        <f>IF(N311="sníž. přenesená",J311,0)</f>
        <v>0</v>
      </c>
      <c r="BI311" s="218">
        <f>IF(N311="nulová",J311,0)</f>
        <v>0</v>
      </c>
      <c r="BJ311" s="18" t="s">
        <v>79</v>
      </c>
      <c r="BK311" s="218">
        <f>ROUND(I311*H311,2)</f>
        <v>0</v>
      </c>
      <c r="BL311" s="18" t="s">
        <v>265</v>
      </c>
      <c r="BM311" s="217" t="s">
        <v>846</v>
      </c>
    </row>
    <row r="312" s="2" customFormat="1" ht="16.5" customHeight="1">
      <c r="A312" s="39"/>
      <c r="B312" s="40"/>
      <c r="C312" s="206" t="s">
        <v>551</v>
      </c>
      <c r="D312" s="206" t="s">
        <v>157</v>
      </c>
      <c r="E312" s="207" t="s">
        <v>593</v>
      </c>
      <c r="F312" s="208" t="s">
        <v>847</v>
      </c>
      <c r="G312" s="209" t="s">
        <v>348</v>
      </c>
      <c r="H312" s="210">
        <v>6</v>
      </c>
      <c r="I312" s="211"/>
      <c r="J312" s="212">
        <f>ROUND(I312*H312,2)</f>
        <v>0</v>
      </c>
      <c r="K312" s="208" t="s">
        <v>19</v>
      </c>
      <c r="L312" s="45"/>
      <c r="M312" s="267" t="s">
        <v>19</v>
      </c>
      <c r="N312" s="268" t="s">
        <v>42</v>
      </c>
      <c r="O312" s="269"/>
      <c r="P312" s="270">
        <f>O312*H312</f>
        <v>0</v>
      </c>
      <c r="Q312" s="270">
        <v>0</v>
      </c>
      <c r="R312" s="270">
        <f>Q312*H312</f>
        <v>0</v>
      </c>
      <c r="S312" s="270">
        <v>0</v>
      </c>
      <c r="T312" s="271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17" t="s">
        <v>265</v>
      </c>
      <c r="AT312" s="217" t="s">
        <v>157</v>
      </c>
      <c r="AU312" s="217" t="s">
        <v>79</v>
      </c>
      <c r="AY312" s="18" t="s">
        <v>152</v>
      </c>
      <c r="BE312" s="218">
        <f>IF(N312="základní",J312,0)</f>
        <v>0</v>
      </c>
      <c r="BF312" s="218">
        <f>IF(N312="snížená",J312,0)</f>
        <v>0</v>
      </c>
      <c r="BG312" s="218">
        <f>IF(N312="zákl. přenesená",J312,0)</f>
        <v>0</v>
      </c>
      <c r="BH312" s="218">
        <f>IF(N312="sníž. přenesená",J312,0)</f>
        <v>0</v>
      </c>
      <c r="BI312" s="218">
        <f>IF(N312="nulová",J312,0)</f>
        <v>0</v>
      </c>
      <c r="BJ312" s="18" t="s">
        <v>79</v>
      </c>
      <c r="BK312" s="218">
        <f>ROUND(I312*H312,2)</f>
        <v>0</v>
      </c>
      <c r="BL312" s="18" t="s">
        <v>265</v>
      </c>
      <c r="BM312" s="217" t="s">
        <v>848</v>
      </c>
    </row>
    <row r="313" s="2" customFormat="1" ht="6.96" customHeight="1">
      <c r="A313" s="39"/>
      <c r="B313" s="60"/>
      <c r="C313" s="61"/>
      <c r="D313" s="61"/>
      <c r="E313" s="61"/>
      <c r="F313" s="61"/>
      <c r="G313" s="61"/>
      <c r="H313" s="61"/>
      <c r="I313" s="61"/>
      <c r="J313" s="61"/>
      <c r="K313" s="61"/>
      <c r="L313" s="45"/>
      <c r="M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</row>
  </sheetData>
  <sheetProtection sheet="1" autoFilter="0" formatColumns="0" formatRows="0" objects="1" scenarios="1" spinCount="100000" saltValue="GAzqlikcxjIMwy7c7a8ajc1CkYH3cANEWxK07Ou0LxX2LBaPBTLxyYZuiSknpMIlEpS/QxgjRhB8T1NStQqxew==" hashValue="fTrAO9YGkc9HICFFDYza3HJj03EijSVvHlpTjPLtyObq9HYW3rd5a2wldYHV5g/JY8Y7zF7zX/i1dSj07X2zew==" algorithmName="SHA-512" password="CC35"/>
  <autoFilter ref="C98:K312"/>
  <mergeCells count="9">
    <mergeCell ref="E7:H7"/>
    <mergeCell ref="E9:H9"/>
    <mergeCell ref="E18:H18"/>
    <mergeCell ref="E27:H27"/>
    <mergeCell ref="E48:H48"/>
    <mergeCell ref="E50:H50"/>
    <mergeCell ref="E89:H89"/>
    <mergeCell ref="E91:H91"/>
    <mergeCell ref="L2:V2"/>
  </mergeCells>
  <hyperlinks>
    <hyperlink ref="F104" r:id="rId1" display="https://podminky.urs.cz/item/CS_URS_2022_01/611325412"/>
    <hyperlink ref="F106" r:id="rId2" display="https://podminky.urs.cz/item/CS_URS_2022_01/612325412"/>
    <hyperlink ref="F125" r:id="rId3" display="https://podminky.urs.cz/item/CS_URS_2022_01/631311115"/>
    <hyperlink ref="F129" r:id="rId4" display="https://podminky.urs.cz/item/CS_URS_2022_01/631362021"/>
    <hyperlink ref="F137" r:id="rId5" display="https://podminky.urs.cz/item/CS_URS_2022_01/949101112"/>
    <hyperlink ref="F143" r:id="rId6" display="https://podminky.urs.cz/item/CS_URS_2022_01/952901114"/>
    <hyperlink ref="F148" r:id="rId7" display="https://podminky.urs.cz/item/CS_URS_2022_01/965042141"/>
    <hyperlink ref="F153" r:id="rId8" display="https://podminky.urs.cz/item/CS_URS_2022_01/997013214"/>
    <hyperlink ref="F155" r:id="rId9" display="https://podminky.urs.cz/item/CS_URS_2022_01/997013501"/>
    <hyperlink ref="F157" r:id="rId10" display="https://podminky.urs.cz/item/CS_URS_2022_01/997013509"/>
    <hyperlink ref="F160" r:id="rId11" display="https://podminky.urs.cz/item/CS_URS_2022_01/997013601"/>
    <hyperlink ref="F162" r:id="rId12" display="https://podminky.urs.cz/item/CS_URS_2022_01/997013811"/>
    <hyperlink ref="F165" r:id="rId13" display="https://podminky.urs.cz/item/CS_URS_2022_01/998018003"/>
    <hyperlink ref="F169" r:id="rId14" display="https://podminky.urs.cz/item/CS_URS_2022_01/713121111"/>
    <hyperlink ref="F175" r:id="rId15" display="https://podminky.urs.cz/item/CS_URS_2022_01/713191132"/>
    <hyperlink ref="F181" r:id="rId16" display="https://podminky.urs.cz/item/CS_URS_2022_01/998713102"/>
    <hyperlink ref="F196" r:id="rId17" display="https://podminky.urs.cz/item/CS_URS_2022_01/766411812"/>
    <hyperlink ref="F218" r:id="rId18" display="https://podminky.urs.cz/item/CS_URS_2022_01/998766103"/>
    <hyperlink ref="F221" r:id="rId19" display="https://podminky.urs.cz/item/CS_URS_2022_01/776121112"/>
    <hyperlink ref="F225" r:id="rId20" display="https://podminky.urs.cz/item/CS_URS_2022_01/776141112"/>
    <hyperlink ref="F229" r:id="rId21" display="https://podminky.urs.cz/item/CS_URS_2022_01/776251111"/>
    <hyperlink ref="F235" r:id="rId22" display="https://podminky.urs.cz/item/CS_URS_2022_01/776421111"/>
    <hyperlink ref="F243" r:id="rId23" display="https://podminky.urs.cz/item/CS_URS_2022_01/998776103"/>
    <hyperlink ref="F246" r:id="rId24" display="https://podminky.urs.cz/item/CS_URS_2022_01/783101201"/>
    <hyperlink ref="F257" r:id="rId25" display="https://podminky.urs.cz/item/CS_URS_2022_01/783124101"/>
    <hyperlink ref="F259" r:id="rId26" display="https://podminky.urs.cz/item/CS_URS_2022_01/783128201"/>
    <hyperlink ref="F263" r:id="rId27" display="https://podminky.urs.cz/item/CS_URS_2022_01/783806811"/>
    <hyperlink ref="F267" r:id="rId28" display="https://podminky.urs.cz/item/CS_URS_2022_01/783913161"/>
    <hyperlink ref="F272" r:id="rId29" display="https://podminky.urs.cz/item/CS_URS_2022_01/784111023"/>
    <hyperlink ref="F279" r:id="rId30" display="https://podminky.urs.cz/item/CS_URS_2022_01/784161503"/>
    <hyperlink ref="F283" r:id="rId31" display="https://podminky.urs.cz/item/CS_URS_2022_01/784171101"/>
    <hyperlink ref="F289" r:id="rId32" display="https://podminky.urs.cz/item/CS_URS_2022_01/784171123"/>
    <hyperlink ref="F293" r:id="rId33" display="https://podminky.urs.cz/item/CS_URS_2022_01/784181103"/>
    <hyperlink ref="F297" r:id="rId34" display="https://podminky.urs.cz/item/CS_URS_2022_01/78421110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5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90</v>
      </c>
      <c r="AZ2" s="129" t="s">
        <v>94</v>
      </c>
      <c r="BA2" s="129" t="s">
        <v>19</v>
      </c>
      <c r="BB2" s="129" t="s">
        <v>19</v>
      </c>
      <c r="BC2" s="129" t="s">
        <v>849</v>
      </c>
      <c r="BD2" s="129" t="s">
        <v>81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1"/>
      <c r="AT3" s="18" t="s">
        <v>81</v>
      </c>
      <c r="AZ3" s="129" t="s">
        <v>96</v>
      </c>
      <c r="BA3" s="129" t="s">
        <v>19</v>
      </c>
      <c r="BB3" s="129" t="s">
        <v>19</v>
      </c>
      <c r="BC3" s="129" t="s">
        <v>850</v>
      </c>
      <c r="BD3" s="129" t="s">
        <v>81</v>
      </c>
    </row>
    <row r="4" s="1" customFormat="1" ht="24.96" customHeight="1">
      <c r="B4" s="21"/>
      <c r="D4" s="132" t="s">
        <v>98</v>
      </c>
      <c r="L4" s="21"/>
      <c r="M4" s="133" t="s">
        <v>10</v>
      </c>
      <c r="AT4" s="18" t="s">
        <v>4</v>
      </c>
      <c r="AZ4" s="129" t="s">
        <v>101</v>
      </c>
      <c r="BA4" s="129" t="s">
        <v>19</v>
      </c>
      <c r="BB4" s="129" t="s">
        <v>19</v>
      </c>
      <c r="BC4" s="129" t="s">
        <v>851</v>
      </c>
      <c r="BD4" s="129" t="s">
        <v>81</v>
      </c>
    </row>
    <row r="5" s="1" customFormat="1" ht="6.96" customHeight="1">
      <c r="B5" s="21"/>
      <c r="L5" s="21"/>
      <c r="AZ5" s="129" t="s">
        <v>103</v>
      </c>
      <c r="BA5" s="129" t="s">
        <v>19</v>
      </c>
      <c r="BB5" s="129" t="s">
        <v>19</v>
      </c>
      <c r="BC5" s="129" t="s">
        <v>852</v>
      </c>
      <c r="BD5" s="129" t="s">
        <v>81</v>
      </c>
    </row>
    <row r="6" s="1" customFormat="1" ht="12" customHeight="1">
      <c r="B6" s="21"/>
      <c r="D6" s="134" t="s">
        <v>16</v>
      </c>
      <c r="L6" s="21"/>
      <c r="AZ6" s="129" t="s">
        <v>105</v>
      </c>
      <c r="BA6" s="129" t="s">
        <v>19</v>
      </c>
      <c r="BB6" s="129" t="s">
        <v>19</v>
      </c>
      <c r="BC6" s="129" t="s">
        <v>853</v>
      </c>
      <c r="BD6" s="129" t="s">
        <v>81</v>
      </c>
    </row>
    <row r="7" s="1" customFormat="1" ht="16.5" customHeight="1">
      <c r="B7" s="21"/>
      <c r="E7" s="135" t="str">
        <f>'Rekapitulace stavby'!K6</f>
        <v>Rekonstrukce interiéru společných prostor historické budovy</v>
      </c>
      <c r="F7" s="134"/>
      <c r="G7" s="134"/>
      <c r="H7" s="134"/>
      <c r="L7" s="21"/>
      <c r="AZ7" s="129" t="s">
        <v>108</v>
      </c>
      <c r="BA7" s="129" t="s">
        <v>19</v>
      </c>
      <c r="BB7" s="129" t="s">
        <v>19</v>
      </c>
      <c r="BC7" s="129" t="s">
        <v>854</v>
      </c>
      <c r="BD7" s="129" t="s">
        <v>81</v>
      </c>
    </row>
    <row r="8" s="2" customFormat="1" ht="12" customHeight="1">
      <c r="A8" s="39"/>
      <c r="B8" s="45"/>
      <c r="C8" s="39"/>
      <c r="D8" s="134" t="s">
        <v>107</v>
      </c>
      <c r="E8" s="39"/>
      <c r="F8" s="39"/>
      <c r="G8" s="39"/>
      <c r="H8" s="39"/>
      <c r="I8" s="39"/>
      <c r="J8" s="39"/>
      <c r="K8" s="39"/>
      <c r="L8" s="136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7" t="s">
        <v>855</v>
      </c>
      <c r="F9" s="39"/>
      <c r="G9" s="39"/>
      <c r="H9" s="39"/>
      <c r="I9" s="39"/>
      <c r="J9" s="39"/>
      <c r="K9" s="39"/>
      <c r="L9" s="13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4" t="s">
        <v>18</v>
      </c>
      <c r="E11" s="39"/>
      <c r="F11" s="138" t="s">
        <v>19</v>
      </c>
      <c r="G11" s="39"/>
      <c r="H11" s="39"/>
      <c r="I11" s="134" t="s">
        <v>20</v>
      </c>
      <c r="J11" s="138" t="s">
        <v>19</v>
      </c>
      <c r="K11" s="39"/>
      <c r="L11" s="13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4" t="s">
        <v>21</v>
      </c>
      <c r="E12" s="39"/>
      <c r="F12" s="138" t="s">
        <v>22</v>
      </c>
      <c r="G12" s="39"/>
      <c r="H12" s="39"/>
      <c r="I12" s="134" t="s">
        <v>23</v>
      </c>
      <c r="J12" s="139" t="str">
        <f>'Rekapitulace stavby'!AN8</f>
        <v>30. 12. 2024</v>
      </c>
      <c r="K12" s="39"/>
      <c r="L12" s="13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4" t="s">
        <v>25</v>
      </c>
      <c r="E14" s="39"/>
      <c r="F14" s="39"/>
      <c r="G14" s="39"/>
      <c r="H14" s="39"/>
      <c r="I14" s="134" t="s">
        <v>26</v>
      </c>
      <c r="J14" s="138" t="s">
        <v>19</v>
      </c>
      <c r="K14" s="39"/>
      <c r="L14" s="13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8" t="s">
        <v>27</v>
      </c>
      <c r="F15" s="39"/>
      <c r="G15" s="39"/>
      <c r="H15" s="39"/>
      <c r="I15" s="134" t="s">
        <v>28</v>
      </c>
      <c r="J15" s="138" t="s">
        <v>19</v>
      </c>
      <c r="K15" s="39"/>
      <c r="L15" s="13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4" t="s">
        <v>29</v>
      </c>
      <c r="E17" s="39"/>
      <c r="F17" s="39"/>
      <c r="G17" s="39"/>
      <c r="H17" s="39"/>
      <c r="I17" s="134" t="s">
        <v>26</v>
      </c>
      <c r="J17" s="34" t="str">
        <f>'Rekapitulace stavby'!AN13</f>
        <v>Vyplň údaj</v>
      </c>
      <c r="K17" s="39"/>
      <c r="L17" s="13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8"/>
      <c r="G18" s="138"/>
      <c r="H18" s="138"/>
      <c r="I18" s="134" t="s">
        <v>28</v>
      </c>
      <c r="J18" s="34" t="str">
        <f>'Rekapitulace stavby'!AN14</f>
        <v>Vyplň údaj</v>
      </c>
      <c r="K18" s="39"/>
      <c r="L18" s="13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4" t="s">
        <v>31</v>
      </c>
      <c r="E20" s="39"/>
      <c r="F20" s="39"/>
      <c r="G20" s="39"/>
      <c r="H20" s="39"/>
      <c r="I20" s="134" t="s">
        <v>26</v>
      </c>
      <c r="J20" s="138" t="s">
        <v>19</v>
      </c>
      <c r="K20" s="39"/>
      <c r="L20" s="13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8" t="s">
        <v>32</v>
      </c>
      <c r="F21" s="39"/>
      <c r="G21" s="39"/>
      <c r="H21" s="39"/>
      <c r="I21" s="134" t="s">
        <v>28</v>
      </c>
      <c r="J21" s="138" t="s">
        <v>19</v>
      </c>
      <c r="K21" s="39"/>
      <c r="L21" s="13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4" t="s">
        <v>34</v>
      </c>
      <c r="E23" s="39"/>
      <c r="F23" s="39"/>
      <c r="G23" s="39"/>
      <c r="H23" s="39"/>
      <c r="I23" s="134" t="s">
        <v>26</v>
      </c>
      <c r="J23" s="138" t="s">
        <v>19</v>
      </c>
      <c r="K23" s="39"/>
      <c r="L23" s="13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8" t="s">
        <v>32</v>
      </c>
      <c r="F24" s="39"/>
      <c r="G24" s="39"/>
      <c r="H24" s="39"/>
      <c r="I24" s="134" t="s">
        <v>28</v>
      </c>
      <c r="J24" s="138" t="s">
        <v>19</v>
      </c>
      <c r="K24" s="39"/>
      <c r="L24" s="13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4" t="s">
        <v>35</v>
      </c>
      <c r="E26" s="39"/>
      <c r="F26" s="39"/>
      <c r="G26" s="39"/>
      <c r="H26" s="39"/>
      <c r="I26" s="39"/>
      <c r="J26" s="39"/>
      <c r="K26" s="39"/>
      <c r="L26" s="13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4"/>
      <c r="E29" s="144"/>
      <c r="F29" s="144"/>
      <c r="G29" s="144"/>
      <c r="H29" s="144"/>
      <c r="I29" s="144"/>
      <c r="J29" s="144"/>
      <c r="K29" s="144"/>
      <c r="L29" s="136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5" t="s">
        <v>37</v>
      </c>
      <c r="E30" s="39"/>
      <c r="F30" s="39"/>
      <c r="G30" s="39"/>
      <c r="H30" s="39"/>
      <c r="I30" s="39"/>
      <c r="J30" s="146">
        <f>ROUND(J99, 2)</f>
        <v>0</v>
      </c>
      <c r="K30" s="39"/>
      <c r="L30" s="13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4"/>
      <c r="E31" s="144"/>
      <c r="F31" s="144"/>
      <c r="G31" s="144"/>
      <c r="H31" s="144"/>
      <c r="I31" s="144"/>
      <c r="J31" s="144"/>
      <c r="K31" s="144"/>
      <c r="L31" s="13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7" t="s">
        <v>39</v>
      </c>
      <c r="G32" s="39"/>
      <c r="H32" s="39"/>
      <c r="I32" s="147" t="s">
        <v>38</v>
      </c>
      <c r="J32" s="147" t="s">
        <v>40</v>
      </c>
      <c r="K32" s="39"/>
      <c r="L32" s="13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8" t="s">
        <v>41</v>
      </c>
      <c r="E33" s="134" t="s">
        <v>42</v>
      </c>
      <c r="F33" s="149">
        <f>ROUND((SUM(BE99:BE311)),  2)</f>
        <v>0</v>
      </c>
      <c r="G33" s="39"/>
      <c r="H33" s="39"/>
      <c r="I33" s="150">
        <v>0.20999999999999999</v>
      </c>
      <c r="J33" s="149">
        <f>ROUND(((SUM(BE99:BE311))*I33),  2)</f>
        <v>0</v>
      </c>
      <c r="K33" s="39"/>
      <c r="L33" s="13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4" t="s">
        <v>43</v>
      </c>
      <c r="F34" s="149">
        <f>ROUND((SUM(BF99:BF311)),  2)</f>
        <v>0</v>
      </c>
      <c r="G34" s="39"/>
      <c r="H34" s="39"/>
      <c r="I34" s="150">
        <v>0.14999999999999999</v>
      </c>
      <c r="J34" s="149">
        <f>ROUND(((SUM(BF99:BF311))*I34),  2)</f>
        <v>0</v>
      </c>
      <c r="K34" s="39"/>
      <c r="L34" s="13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4" t="s">
        <v>44</v>
      </c>
      <c r="F35" s="149">
        <f>ROUND((SUM(BG99:BG311)),  2)</f>
        <v>0</v>
      </c>
      <c r="G35" s="39"/>
      <c r="H35" s="39"/>
      <c r="I35" s="150">
        <v>0.20999999999999999</v>
      </c>
      <c r="J35" s="149">
        <f>0</f>
        <v>0</v>
      </c>
      <c r="K35" s="39"/>
      <c r="L35" s="13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4" t="s">
        <v>45</v>
      </c>
      <c r="F36" s="149">
        <f>ROUND((SUM(BH99:BH311)),  2)</f>
        <v>0</v>
      </c>
      <c r="G36" s="39"/>
      <c r="H36" s="39"/>
      <c r="I36" s="150">
        <v>0.14999999999999999</v>
      </c>
      <c r="J36" s="149">
        <f>0</f>
        <v>0</v>
      </c>
      <c r="K36" s="39"/>
      <c r="L36" s="13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4" t="s">
        <v>46</v>
      </c>
      <c r="F37" s="149">
        <f>ROUND((SUM(BI99:BI311)),  2)</f>
        <v>0</v>
      </c>
      <c r="G37" s="39"/>
      <c r="H37" s="39"/>
      <c r="I37" s="150">
        <v>0</v>
      </c>
      <c r="J37" s="149">
        <f>0</f>
        <v>0</v>
      </c>
      <c r="K37" s="39"/>
      <c r="L37" s="13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1"/>
      <c r="D39" s="152" t="s">
        <v>47</v>
      </c>
      <c r="E39" s="153"/>
      <c r="F39" s="153"/>
      <c r="G39" s="154" t="s">
        <v>48</v>
      </c>
      <c r="H39" s="155" t="s">
        <v>49</v>
      </c>
      <c r="I39" s="153"/>
      <c r="J39" s="156">
        <f>SUM(J30:J37)</f>
        <v>0</v>
      </c>
      <c r="K39" s="157"/>
      <c r="L39" s="13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111</v>
      </c>
      <c r="D45" s="41"/>
      <c r="E45" s="41"/>
      <c r="F45" s="41"/>
      <c r="G45" s="41"/>
      <c r="H45" s="41"/>
      <c r="I45" s="41"/>
      <c r="J45" s="41"/>
      <c r="K45" s="41"/>
      <c r="L45" s="136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2" t="str">
        <f>E7</f>
        <v>Rekonstrukce interiéru společných prostor historické budovy</v>
      </c>
      <c r="F48" s="33"/>
      <c r="G48" s="33"/>
      <c r="H48" s="33"/>
      <c r="I48" s="41"/>
      <c r="J48" s="41"/>
      <c r="K48" s="41"/>
      <c r="L48" s="13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107</v>
      </c>
      <c r="D49" s="41"/>
      <c r="E49" s="41"/>
      <c r="F49" s="41"/>
      <c r="G49" s="41"/>
      <c r="H49" s="41"/>
      <c r="I49" s="41"/>
      <c r="J49" s="41"/>
      <c r="K49" s="41"/>
      <c r="L49" s="13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242109 - SO 09 3NP pravá část</v>
      </c>
      <c r="F50" s="41"/>
      <c r="G50" s="41"/>
      <c r="H50" s="41"/>
      <c r="I50" s="41"/>
      <c r="J50" s="41"/>
      <c r="K50" s="41"/>
      <c r="L50" s="13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6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Žamberk</v>
      </c>
      <c r="G52" s="41"/>
      <c r="H52" s="41"/>
      <c r="I52" s="33" t="s">
        <v>23</v>
      </c>
      <c r="J52" s="73" t="str">
        <f>IF(J12="","",J12)</f>
        <v>30. 12. 2024</v>
      </c>
      <c r="K52" s="41"/>
      <c r="L52" s="13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Gymnázium Žamberk</v>
      </c>
      <c r="G54" s="41"/>
      <c r="H54" s="41"/>
      <c r="I54" s="33" t="s">
        <v>31</v>
      </c>
      <c r="J54" s="37" t="str">
        <f>E21</f>
        <v>Stapring, s.r.o.</v>
      </c>
      <c r="K54" s="41"/>
      <c r="L54" s="13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29</v>
      </c>
      <c r="D55" s="41"/>
      <c r="E55" s="41"/>
      <c r="F55" s="28" t="str">
        <f>IF(E18="","",E18)</f>
        <v>Vyplň údaj</v>
      </c>
      <c r="G55" s="41"/>
      <c r="H55" s="41"/>
      <c r="I55" s="33" t="s">
        <v>34</v>
      </c>
      <c r="J55" s="37" t="str">
        <f>E24</f>
        <v>Stapring, s.r.o.</v>
      </c>
      <c r="K55" s="41"/>
      <c r="L55" s="13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3" t="s">
        <v>112</v>
      </c>
      <c r="D57" s="164"/>
      <c r="E57" s="164"/>
      <c r="F57" s="164"/>
      <c r="G57" s="164"/>
      <c r="H57" s="164"/>
      <c r="I57" s="164"/>
      <c r="J57" s="165" t="s">
        <v>113</v>
      </c>
      <c r="K57" s="164"/>
      <c r="L57" s="13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6" t="s">
        <v>69</v>
      </c>
      <c r="D59" s="41"/>
      <c r="E59" s="41"/>
      <c r="F59" s="41"/>
      <c r="G59" s="41"/>
      <c r="H59" s="41"/>
      <c r="I59" s="41"/>
      <c r="J59" s="103">
        <f>J99</f>
        <v>0</v>
      </c>
      <c r="K59" s="41"/>
      <c r="L59" s="13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114</v>
      </c>
    </row>
    <row r="60" s="9" customFormat="1" ht="24.96" customHeight="1">
      <c r="A60" s="9"/>
      <c r="B60" s="167"/>
      <c r="C60" s="168"/>
      <c r="D60" s="169" t="s">
        <v>115</v>
      </c>
      <c r="E60" s="170"/>
      <c r="F60" s="170"/>
      <c r="G60" s="170"/>
      <c r="H60" s="170"/>
      <c r="I60" s="170"/>
      <c r="J60" s="171">
        <f>J100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118</v>
      </c>
      <c r="E61" s="176"/>
      <c r="F61" s="176"/>
      <c r="G61" s="176"/>
      <c r="H61" s="176"/>
      <c r="I61" s="176"/>
      <c r="J61" s="177">
        <f>J101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4.88" customHeight="1">
      <c r="A62" s="10"/>
      <c r="B62" s="173"/>
      <c r="C62" s="174"/>
      <c r="D62" s="175" t="s">
        <v>119</v>
      </c>
      <c r="E62" s="176"/>
      <c r="F62" s="176"/>
      <c r="G62" s="176"/>
      <c r="H62" s="176"/>
      <c r="I62" s="176"/>
      <c r="J62" s="177">
        <f>J102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4.88" customHeight="1">
      <c r="A63" s="10"/>
      <c r="B63" s="173"/>
      <c r="C63" s="174"/>
      <c r="D63" s="175" t="s">
        <v>120</v>
      </c>
      <c r="E63" s="176"/>
      <c r="F63" s="176"/>
      <c r="G63" s="176"/>
      <c r="H63" s="176"/>
      <c r="I63" s="176"/>
      <c r="J63" s="177">
        <f>J121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4.88" customHeight="1">
      <c r="A64" s="10"/>
      <c r="B64" s="173"/>
      <c r="C64" s="174"/>
      <c r="D64" s="175" t="s">
        <v>122</v>
      </c>
      <c r="E64" s="176"/>
      <c r="F64" s="176"/>
      <c r="G64" s="176"/>
      <c r="H64" s="176"/>
      <c r="I64" s="176"/>
      <c r="J64" s="177">
        <f>J133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121</v>
      </c>
      <c r="E65" s="176"/>
      <c r="F65" s="176"/>
      <c r="G65" s="176"/>
      <c r="H65" s="176"/>
      <c r="I65" s="176"/>
      <c r="J65" s="177">
        <f>J138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73"/>
      <c r="C66" s="174"/>
      <c r="D66" s="175" t="s">
        <v>123</v>
      </c>
      <c r="E66" s="176"/>
      <c r="F66" s="176"/>
      <c r="G66" s="176"/>
      <c r="H66" s="176"/>
      <c r="I66" s="176"/>
      <c r="J66" s="177">
        <f>J139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4.88" customHeight="1">
      <c r="A67" s="10"/>
      <c r="B67" s="173"/>
      <c r="C67" s="174"/>
      <c r="D67" s="175" t="s">
        <v>124</v>
      </c>
      <c r="E67" s="176"/>
      <c r="F67" s="176"/>
      <c r="G67" s="176"/>
      <c r="H67" s="176"/>
      <c r="I67" s="176"/>
      <c r="J67" s="177">
        <f>J144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3"/>
      <c r="C68" s="174"/>
      <c r="D68" s="175" t="s">
        <v>125</v>
      </c>
      <c r="E68" s="176"/>
      <c r="F68" s="176"/>
      <c r="G68" s="176"/>
      <c r="H68" s="176"/>
      <c r="I68" s="176"/>
      <c r="J68" s="177">
        <f>J149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3"/>
      <c r="C69" s="174"/>
      <c r="D69" s="175" t="s">
        <v>126</v>
      </c>
      <c r="E69" s="176"/>
      <c r="F69" s="176"/>
      <c r="G69" s="176"/>
      <c r="H69" s="176"/>
      <c r="I69" s="176"/>
      <c r="J69" s="177">
        <f>J161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67"/>
      <c r="C70" s="168"/>
      <c r="D70" s="169" t="s">
        <v>127</v>
      </c>
      <c r="E70" s="170"/>
      <c r="F70" s="170"/>
      <c r="G70" s="170"/>
      <c r="H70" s="170"/>
      <c r="I70" s="170"/>
      <c r="J70" s="171">
        <f>J164</f>
        <v>0</v>
      </c>
      <c r="K70" s="168"/>
      <c r="L70" s="172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0" customFormat="1" ht="19.92" customHeight="1">
      <c r="A71" s="10"/>
      <c r="B71" s="173"/>
      <c r="C71" s="174"/>
      <c r="D71" s="175" t="s">
        <v>128</v>
      </c>
      <c r="E71" s="176"/>
      <c r="F71" s="176"/>
      <c r="G71" s="176"/>
      <c r="H71" s="176"/>
      <c r="I71" s="176"/>
      <c r="J71" s="177">
        <f>J165</f>
        <v>0</v>
      </c>
      <c r="K71" s="174"/>
      <c r="L71" s="17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3"/>
      <c r="C72" s="174"/>
      <c r="D72" s="175" t="s">
        <v>129</v>
      </c>
      <c r="E72" s="176"/>
      <c r="F72" s="176"/>
      <c r="G72" s="176"/>
      <c r="H72" s="176"/>
      <c r="I72" s="176"/>
      <c r="J72" s="177">
        <f>J180</f>
        <v>0</v>
      </c>
      <c r="K72" s="174"/>
      <c r="L72" s="17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73"/>
      <c r="C73" s="174"/>
      <c r="D73" s="175" t="s">
        <v>130</v>
      </c>
      <c r="E73" s="176"/>
      <c r="F73" s="176"/>
      <c r="G73" s="176"/>
      <c r="H73" s="176"/>
      <c r="I73" s="176"/>
      <c r="J73" s="177">
        <f>J184</f>
        <v>0</v>
      </c>
      <c r="K73" s="174"/>
      <c r="L73" s="17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73"/>
      <c r="C74" s="174"/>
      <c r="D74" s="175" t="s">
        <v>131</v>
      </c>
      <c r="E74" s="176"/>
      <c r="F74" s="176"/>
      <c r="G74" s="176"/>
      <c r="H74" s="176"/>
      <c r="I74" s="176"/>
      <c r="J74" s="177">
        <f>J187</f>
        <v>0</v>
      </c>
      <c r="K74" s="174"/>
      <c r="L74" s="17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3"/>
      <c r="C75" s="174"/>
      <c r="D75" s="175" t="s">
        <v>132</v>
      </c>
      <c r="E75" s="176"/>
      <c r="F75" s="176"/>
      <c r="G75" s="176"/>
      <c r="H75" s="176"/>
      <c r="I75" s="176"/>
      <c r="J75" s="177">
        <f>J192</f>
        <v>0</v>
      </c>
      <c r="K75" s="174"/>
      <c r="L75" s="17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73"/>
      <c r="C76" s="174"/>
      <c r="D76" s="175" t="s">
        <v>133</v>
      </c>
      <c r="E76" s="176"/>
      <c r="F76" s="176"/>
      <c r="G76" s="176"/>
      <c r="H76" s="176"/>
      <c r="I76" s="176"/>
      <c r="J76" s="177">
        <f>J215</f>
        <v>0</v>
      </c>
      <c r="K76" s="174"/>
      <c r="L76" s="17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73"/>
      <c r="C77" s="174"/>
      <c r="D77" s="175" t="s">
        <v>134</v>
      </c>
      <c r="E77" s="176"/>
      <c r="F77" s="176"/>
      <c r="G77" s="176"/>
      <c r="H77" s="176"/>
      <c r="I77" s="176"/>
      <c r="J77" s="177">
        <f>J241</f>
        <v>0</v>
      </c>
      <c r="K77" s="174"/>
      <c r="L77" s="17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73"/>
      <c r="C78" s="174"/>
      <c r="D78" s="175" t="s">
        <v>135</v>
      </c>
      <c r="E78" s="176"/>
      <c r="F78" s="176"/>
      <c r="G78" s="176"/>
      <c r="H78" s="176"/>
      <c r="I78" s="176"/>
      <c r="J78" s="177">
        <f>J267</f>
        <v>0</v>
      </c>
      <c r="K78" s="174"/>
      <c r="L78" s="178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9" customFormat="1" ht="24.96" customHeight="1">
      <c r="A79" s="9"/>
      <c r="B79" s="167"/>
      <c r="C79" s="168"/>
      <c r="D79" s="169" t="s">
        <v>136</v>
      </c>
      <c r="E79" s="170"/>
      <c r="F79" s="170"/>
      <c r="G79" s="170"/>
      <c r="H79" s="170"/>
      <c r="I79" s="170"/>
      <c r="J79" s="171">
        <f>J298</f>
        <v>0</v>
      </c>
      <c r="K79" s="168"/>
      <c r="L79" s="172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</row>
    <row r="80" s="2" customFormat="1" ht="21.84" customHeight="1">
      <c r="A80" s="39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136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6.96" customHeight="1">
      <c r="A81" s="39"/>
      <c r="B81" s="60"/>
      <c r="C81" s="61"/>
      <c r="D81" s="61"/>
      <c r="E81" s="61"/>
      <c r="F81" s="61"/>
      <c r="G81" s="61"/>
      <c r="H81" s="61"/>
      <c r="I81" s="61"/>
      <c r="J81" s="61"/>
      <c r="K81" s="61"/>
      <c r="L81" s="136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5" s="2" customFormat="1" ht="6.96" customHeight="1">
      <c r="A85" s="39"/>
      <c r="B85" s="62"/>
      <c r="C85" s="63"/>
      <c r="D85" s="63"/>
      <c r="E85" s="63"/>
      <c r="F85" s="63"/>
      <c r="G85" s="63"/>
      <c r="H85" s="63"/>
      <c r="I85" s="63"/>
      <c r="J85" s="63"/>
      <c r="K85" s="63"/>
      <c r="L85" s="136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24.96" customHeight="1">
      <c r="A86" s="39"/>
      <c r="B86" s="40"/>
      <c r="C86" s="24" t="s">
        <v>137</v>
      </c>
      <c r="D86" s="41"/>
      <c r="E86" s="41"/>
      <c r="F86" s="41"/>
      <c r="G86" s="41"/>
      <c r="H86" s="41"/>
      <c r="I86" s="41"/>
      <c r="J86" s="41"/>
      <c r="K86" s="41"/>
      <c r="L86" s="136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36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16</v>
      </c>
      <c r="D88" s="41"/>
      <c r="E88" s="41"/>
      <c r="F88" s="41"/>
      <c r="G88" s="41"/>
      <c r="H88" s="41"/>
      <c r="I88" s="41"/>
      <c r="J88" s="41"/>
      <c r="K88" s="41"/>
      <c r="L88" s="136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162" t="str">
        <f>E7</f>
        <v>Rekonstrukce interiéru společných prostor historické budovy</v>
      </c>
      <c r="F89" s="33"/>
      <c r="G89" s="33"/>
      <c r="H89" s="33"/>
      <c r="I89" s="41"/>
      <c r="J89" s="41"/>
      <c r="K89" s="41"/>
      <c r="L89" s="136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107</v>
      </c>
      <c r="D90" s="41"/>
      <c r="E90" s="41"/>
      <c r="F90" s="41"/>
      <c r="G90" s="41"/>
      <c r="H90" s="41"/>
      <c r="I90" s="41"/>
      <c r="J90" s="41"/>
      <c r="K90" s="41"/>
      <c r="L90" s="136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0" t="str">
        <f>E9</f>
        <v>242109 - SO 09 3NP pravá část</v>
      </c>
      <c r="F91" s="41"/>
      <c r="G91" s="41"/>
      <c r="H91" s="41"/>
      <c r="I91" s="41"/>
      <c r="J91" s="41"/>
      <c r="K91" s="41"/>
      <c r="L91" s="136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136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21</v>
      </c>
      <c r="D93" s="41"/>
      <c r="E93" s="41"/>
      <c r="F93" s="28" t="str">
        <f>F12</f>
        <v>Žamberk</v>
      </c>
      <c r="G93" s="41"/>
      <c r="H93" s="41"/>
      <c r="I93" s="33" t="s">
        <v>23</v>
      </c>
      <c r="J93" s="73" t="str">
        <f>IF(J12="","",J12)</f>
        <v>30. 12. 2024</v>
      </c>
      <c r="K93" s="41"/>
      <c r="L93" s="136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136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25</v>
      </c>
      <c r="D95" s="41"/>
      <c r="E95" s="41"/>
      <c r="F95" s="28" t="str">
        <f>E15</f>
        <v>Gymnázium Žamberk</v>
      </c>
      <c r="G95" s="41"/>
      <c r="H95" s="41"/>
      <c r="I95" s="33" t="s">
        <v>31</v>
      </c>
      <c r="J95" s="37" t="str">
        <f>E21</f>
        <v>Stapring, s.r.o.</v>
      </c>
      <c r="K95" s="41"/>
      <c r="L95" s="136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29</v>
      </c>
      <c r="D96" s="41"/>
      <c r="E96" s="41"/>
      <c r="F96" s="28" t="str">
        <f>IF(E18="","",E18)</f>
        <v>Vyplň údaj</v>
      </c>
      <c r="G96" s="41"/>
      <c r="H96" s="41"/>
      <c r="I96" s="33" t="s">
        <v>34</v>
      </c>
      <c r="J96" s="37" t="str">
        <f>E24</f>
        <v>Stapring, s.r.o.</v>
      </c>
      <c r="K96" s="41"/>
      <c r="L96" s="136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13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11" customFormat="1" ht="29.28" customHeight="1">
      <c r="A98" s="179"/>
      <c r="B98" s="180"/>
      <c r="C98" s="181" t="s">
        <v>138</v>
      </c>
      <c r="D98" s="182" t="s">
        <v>56</v>
      </c>
      <c r="E98" s="182" t="s">
        <v>52</v>
      </c>
      <c r="F98" s="182" t="s">
        <v>53</v>
      </c>
      <c r="G98" s="182" t="s">
        <v>139</v>
      </c>
      <c r="H98" s="182" t="s">
        <v>140</v>
      </c>
      <c r="I98" s="182" t="s">
        <v>141</v>
      </c>
      <c r="J98" s="182" t="s">
        <v>113</v>
      </c>
      <c r="K98" s="183" t="s">
        <v>142</v>
      </c>
      <c r="L98" s="184"/>
      <c r="M98" s="93" t="s">
        <v>19</v>
      </c>
      <c r="N98" s="94" t="s">
        <v>41</v>
      </c>
      <c r="O98" s="94" t="s">
        <v>143</v>
      </c>
      <c r="P98" s="94" t="s">
        <v>144</v>
      </c>
      <c r="Q98" s="94" t="s">
        <v>145</v>
      </c>
      <c r="R98" s="94" t="s">
        <v>146</v>
      </c>
      <c r="S98" s="94" t="s">
        <v>147</v>
      </c>
      <c r="T98" s="95" t="s">
        <v>148</v>
      </c>
      <c r="U98" s="179"/>
      <c r="V98" s="179"/>
      <c r="W98" s="179"/>
      <c r="X98" s="179"/>
      <c r="Y98" s="179"/>
      <c r="Z98" s="179"/>
      <c r="AA98" s="179"/>
      <c r="AB98" s="179"/>
      <c r="AC98" s="179"/>
      <c r="AD98" s="179"/>
      <c r="AE98" s="179"/>
    </row>
    <row r="99" s="2" customFormat="1" ht="22.8" customHeight="1">
      <c r="A99" s="39"/>
      <c r="B99" s="40"/>
      <c r="C99" s="100" t="s">
        <v>149</v>
      </c>
      <c r="D99" s="41"/>
      <c r="E99" s="41"/>
      <c r="F99" s="41"/>
      <c r="G99" s="41"/>
      <c r="H99" s="41"/>
      <c r="I99" s="41"/>
      <c r="J99" s="185">
        <f>BK99</f>
        <v>0</v>
      </c>
      <c r="K99" s="41"/>
      <c r="L99" s="45"/>
      <c r="M99" s="96"/>
      <c r="N99" s="186"/>
      <c r="O99" s="97"/>
      <c r="P99" s="187">
        <f>P100+P164+P298</f>
        <v>0</v>
      </c>
      <c r="Q99" s="97"/>
      <c r="R99" s="187">
        <f>R100+R164+R298</f>
        <v>6.8577954999999999</v>
      </c>
      <c r="S99" s="97"/>
      <c r="T99" s="188">
        <f>T100+T164+T298</f>
        <v>6.9852968800000008</v>
      </c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T99" s="18" t="s">
        <v>70</v>
      </c>
      <c r="AU99" s="18" t="s">
        <v>114</v>
      </c>
      <c r="BK99" s="189">
        <f>BK100+BK164+BK298</f>
        <v>0</v>
      </c>
    </row>
    <row r="100" s="12" customFormat="1" ht="25.92" customHeight="1">
      <c r="A100" s="12"/>
      <c r="B100" s="190"/>
      <c r="C100" s="191"/>
      <c r="D100" s="192" t="s">
        <v>70</v>
      </c>
      <c r="E100" s="193" t="s">
        <v>150</v>
      </c>
      <c r="F100" s="193" t="s">
        <v>151</v>
      </c>
      <c r="G100" s="191"/>
      <c r="H100" s="191"/>
      <c r="I100" s="194"/>
      <c r="J100" s="195">
        <f>BK100</f>
        <v>0</v>
      </c>
      <c r="K100" s="191"/>
      <c r="L100" s="196"/>
      <c r="M100" s="197"/>
      <c r="N100" s="198"/>
      <c r="O100" s="198"/>
      <c r="P100" s="199">
        <f>P101+P138+P149+P161</f>
        <v>0</v>
      </c>
      <c r="Q100" s="198"/>
      <c r="R100" s="199">
        <f>R101+R138+R149+R161</f>
        <v>6.1074879800000001</v>
      </c>
      <c r="S100" s="198"/>
      <c r="T100" s="200">
        <f>T101+T138+T149+T161</f>
        <v>6.4768000000000008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01" t="s">
        <v>79</v>
      </c>
      <c r="AT100" s="202" t="s">
        <v>70</v>
      </c>
      <c r="AU100" s="202" t="s">
        <v>71</v>
      </c>
      <c r="AY100" s="201" t="s">
        <v>152</v>
      </c>
      <c r="BK100" s="203">
        <f>BK101+BK138+BK149+BK161</f>
        <v>0</v>
      </c>
    </row>
    <row r="101" s="12" customFormat="1" ht="22.8" customHeight="1">
      <c r="A101" s="12"/>
      <c r="B101" s="190"/>
      <c r="C101" s="191"/>
      <c r="D101" s="192" t="s">
        <v>70</v>
      </c>
      <c r="E101" s="204" t="s">
        <v>167</v>
      </c>
      <c r="F101" s="204" t="s">
        <v>168</v>
      </c>
      <c r="G101" s="191"/>
      <c r="H101" s="191"/>
      <c r="I101" s="194"/>
      <c r="J101" s="205">
        <f>BK101</f>
        <v>0</v>
      </c>
      <c r="K101" s="191"/>
      <c r="L101" s="196"/>
      <c r="M101" s="197"/>
      <c r="N101" s="198"/>
      <c r="O101" s="198"/>
      <c r="P101" s="199">
        <f>P102+P121+P133</f>
        <v>0</v>
      </c>
      <c r="Q101" s="198"/>
      <c r="R101" s="199">
        <f>R102+R121+R133</f>
        <v>6.10631038</v>
      </c>
      <c r="S101" s="198"/>
      <c r="T101" s="200">
        <f>T102+T121+T133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01" t="s">
        <v>79</v>
      </c>
      <c r="AT101" s="202" t="s">
        <v>70</v>
      </c>
      <c r="AU101" s="202" t="s">
        <v>79</v>
      </c>
      <c r="AY101" s="201" t="s">
        <v>152</v>
      </c>
      <c r="BK101" s="203">
        <f>BK102+BK121+BK133</f>
        <v>0</v>
      </c>
    </row>
    <row r="102" s="12" customFormat="1" ht="20.88" customHeight="1">
      <c r="A102" s="12"/>
      <c r="B102" s="190"/>
      <c r="C102" s="191"/>
      <c r="D102" s="192" t="s">
        <v>70</v>
      </c>
      <c r="E102" s="204" t="s">
        <v>169</v>
      </c>
      <c r="F102" s="204" t="s">
        <v>170</v>
      </c>
      <c r="G102" s="191"/>
      <c r="H102" s="191"/>
      <c r="I102" s="194"/>
      <c r="J102" s="205">
        <f>BK102</f>
        <v>0</v>
      </c>
      <c r="K102" s="191"/>
      <c r="L102" s="196"/>
      <c r="M102" s="197"/>
      <c r="N102" s="198"/>
      <c r="O102" s="198"/>
      <c r="P102" s="199">
        <f>SUM(P103:P120)</f>
        <v>0</v>
      </c>
      <c r="Q102" s="198"/>
      <c r="R102" s="199">
        <f>SUM(R103:R120)</f>
        <v>1.5009124</v>
      </c>
      <c r="S102" s="198"/>
      <c r="T102" s="200">
        <f>SUM(T103:T120)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01" t="s">
        <v>79</v>
      </c>
      <c r="AT102" s="202" t="s">
        <v>70</v>
      </c>
      <c r="AU102" s="202" t="s">
        <v>81</v>
      </c>
      <c r="AY102" s="201" t="s">
        <v>152</v>
      </c>
      <c r="BK102" s="203">
        <f>SUM(BK103:BK120)</f>
        <v>0</v>
      </c>
    </row>
    <row r="103" s="2" customFormat="1" ht="24.15" customHeight="1">
      <c r="A103" s="39"/>
      <c r="B103" s="40"/>
      <c r="C103" s="206" t="s">
        <v>79</v>
      </c>
      <c r="D103" s="206" t="s">
        <v>157</v>
      </c>
      <c r="E103" s="207" t="s">
        <v>177</v>
      </c>
      <c r="F103" s="208" t="s">
        <v>178</v>
      </c>
      <c r="G103" s="209" t="s">
        <v>160</v>
      </c>
      <c r="H103" s="210">
        <v>29.440000000000001</v>
      </c>
      <c r="I103" s="211"/>
      <c r="J103" s="212">
        <f>ROUND(I103*H103,2)</f>
        <v>0</v>
      </c>
      <c r="K103" s="208" t="s">
        <v>173</v>
      </c>
      <c r="L103" s="45"/>
      <c r="M103" s="213" t="s">
        <v>19</v>
      </c>
      <c r="N103" s="214" t="s">
        <v>42</v>
      </c>
      <c r="O103" s="85"/>
      <c r="P103" s="215">
        <f>O103*H103</f>
        <v>0</v>
      </c>
      <c r="Q103" s="215">
        <v>0.016899999999999998</v>
      </c>
      <c r="R103" s="215">
        <f>Q103*H103</f>
        <v>0.49753599999999998</v>
      </c>
      <c r="S103" s="215">
        <v>0</v>
      </c>
      <c r="T103" s="216">
        <f>S103*H103</f>
        <v>0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R103" s="217" t="s">
        <v>161</v>
      </c>
      <c r="AT103" s="217" t="s">
        <v>157</v>
      </c>
      <c r="AU103" s="217" t="s">
        <v>153</v>
      </c>
      <c r="AY103" s="18" t="s">
        <v>152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8" t="s">
        <v>79</v>
      </c>
      <c r="BK103" s="218">
        <f>ROUND(I103*H103,2)</f>
        <v>0</v>
      </c>
      <c r="BL103" s="18" t="s">
        <v>161</v>
      </c>
      <c r="BM103" s="217" t="s">
        <v>856</v>
      </c>
    </row>
    <row r="104" s="2" customFormat="1">
      <c r="A104" s="39"/>
      <c r="B104" s="40"/>
      <c r="C104" s="41"/>
      <c r="D104" s="242" t="s">
        <v>175</v>
      </c>
      <c r="E104" s="41"/>
      <c r="F104" s="243" t="s">
        <v>180</v>
      </c>
      <c r="G104" s="41"/>
      <c r="H104" s="41"/>
      <c r="I104" s="244"/>
      <c r="J104" s="41"/>
      <c r="K104" s="41"/>
      <c r="L104" s="45"/>
      <c r="M104" s="245"/>
      <c r="N104" s="246"/>
      <c r="O104" s="85"/>
      <c r="P104" s="85"/>
      <c r="Q104" s="85"/>
      <c r="R104" s="85"/>
      <c r="S104" s="85"/>
      <c r="T104" s="86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175</v>
      </c>
      <c r="AU104" s="18" t="s">
        <v>153</v>
      </c>
    </row>
    <row r="105" s="13" customFormat="1">
      <c r="A105" s="13"/>
      <c r="B105" s="219"/>
      <c r="C105" s="220"/>
      <c r="D105" s="221" t="s">
        <v>163</v>
      </c>
      <c r="E105" s="222" t="s">
        <v>19</v>
      </c>
      <c r="F105" s="223" t="s">
        <v>101</v>
      </c>
      <c r="G105" s="220"/>
      <c r="H105" s="224">
        <v>29.440000000000001</v>
      </c>
      <c r="I105" s="225"/>
      <c r="J105" s="220"/>
      <c r="K105" s="220"/>
      <c r="L105" s="226"/>
      <c r="M105" s="227"/>
      <c r="N105" s="228"/>
      <c r="O105" s="228"/>
      <c r="P105" s="228"/>
      <c r="Q105" s="228"/>
      <c r="R105" s="228"/>
      <c r="S105" s="228"/>
      <c r="T105" s="229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0" t="s">
        <v>163</v>
      </c>
      <c r="AU105" s="230" t="s">
        <v>153</v>
      </c>
      <c r="AV105" s="13" t="s">
        <v>81</v>
      </c>
      <c r="AW105" s="13" t="s">
        <v>33</v>
      </c>
      <c r="AX105" s="13" t="s">
        <v>71</v>
      </c>
      <c r="AY105" s="230" t="s">
        <v>152</v>
      </c>
    </row>
    <row r="106" s="14" customFormat="1">
      <c r="A106" s="14"/>
      <c r="B106" s="231"/>
      <c r="C106" s="232"/>
      <c r="D106" s="221" t="s">
        <v>163</v>
      </c>
      <c r="E106" s="233" t="s">
        <v>19</v>
      </c>
      <c r="F106" s="234" t="s">
        <v>166</v>
      </c>
      <c r="G106" s="232"/>
      <c r="H106" s="235">
        <v>29.440000000000001</v>
      </c>
      <c r="I106" s="236"/>
      <c r="J106" s="232"/>
      <c r="K106" s="232"/>
      <c r="L106" s="237"/>
      <c r="M106" s="238"/>
      <c r="N106" s="239"/>
      <c r="O106" s="239"/>
      <c r="P106" s="239"/>
      <c r="Q106" s="239"/>
      <c r="R106" s="239"/>
      <c r="S106" s="239"/>
      <c r="T106" s="240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41" t="s">
        <v>163</v>
      </c>
      <c r="AU106" s="241" t="s">
        <v>153</v>
      </c>
      <c r="AV106" s="14" t="s">
        <v>161</v>
      </c>
      <c r="AW106" s="14" t="s">
        <v>33</v>
      </c>
      <c r="AX106" s="14" t="s">
        <v>79</v>
      </c>
      <c r="AY106" s="241" t="s">
        <v>152</v>
      </c>
    </row>
    <row r="107" s="2" customFormat="1" ht="24.15" customHeight="1">
      <c r="A107" s="39"/>
      <c r="B107" s="40"/>
      <c r="C107" s="206" t="s">
        <v>81</v>
      </c>
      <c r="D107" s="206" t="s">
        <v>157</v>
      </c>
      <c r="E107" s="207" t="s">
        <v>181</v>
      </c>
      <c r="F107" s="208" t="s">
        <v>182</v>
      </c>
      <c r="G107" s="209" t="s">
        <v>160</v>
      </c>
      <c r="H107" s="210">
        <v>64.319000000000003</v>
      </c>
      <c r="I107" s="211"/>
      <c r="J107" s="212">
        <f>ROUND(I107*H107,2)</f>
        <v>0</v>
      </c>
      <c r="K107" s="208" t="s">
        <v>173</v>
      </c>
      <c r="L107" s="45"/>
      <c r="M107" s="213" t="s">
        <v>19</v>
      </c>
      <c r="N107" s="214" t="s">
        <v>42</v>
      </c>
      <c r="O107" s="85"/>
      <c r="P107" s="215">
        <f>O107*H107</f>
        <v>0</v>
      </c>
      <c r="Q107" s="215">
        <v>0.015599999999999999</v>
      </c>
      <c r="R107" s="215">
        <f>Q107*H107</f>
        <v>1.0033764000000001</v>
      </c>
      <c r="S107" s="215">
        <v>0</v>
      </c>
      <c r="T107" s="216">
        <f>S107*H107</f>
        <v>0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R107" s="217" t="s">
        <v>161</v>
      </c>
      <c r="AT107" s="217" t="s">
        <v>157</v>
      </c>
      <c r="AU107" s="217" t="s">
        <v>153</v>
      </c>
      <c r="AY107" s="18" t="s">
        <v>152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8" t="s">
        <v>79</v>
      </c>
      <c r="BK107" s="218">
        <f>ROUND(I107*H107,2)</f>
        <v>0</v>
      </c>
      <c r="BL107" s="18" t="s">
        <v>161</v>
      </c>
      <c r="BM107" s="217" t="s">
        <v>857</v>
      </c>
    </row>
    <row r="108" s="2" customFormat="1">
      <c r="A108" s="39"/>
      <c r="B108" s="40"/>
      <c r="C108" s="41"/>
      <c r="D108" s="242" t="s">
        <v>175</v>
      </c>
      <c r="E108" s="41"/>
      <c r="F108" s="243" t="s">
        <v>184</v>
      </c>
      <c r="G108" s="41"/>
      <c r="H108" s="41"/>
      <c r="I108" s="244"/>
      <c r="J108" s="41"/>
      <c r="K108" s="41"/>
      <c r="L108" s="45"/>
      <c r="M108" s="245"/>
      <c r="N108" s="246"/>
      <c r="O108" s="85"/>
      <c r="P108" s="85"/>
      <c r="Q108" s="85"/>
      <c r="R108" s="85"/>
      <c r="S108" s="85"/>
      <c r="T108" s="86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T108" s="18" t="s">
        <v>175</v>
      </c>
      <c r="AU108" s="18" t="s">
        <v>153</v>
      </c>
    </row>
    <row r="109" s="13" customFormat="1">
      <c r="A109" s="13"/>
      <c r="B109" s="219"/>
      <c r="C109" s="220"/>
      <c r="D109" s="221" t="s">
        <v>163</v>
      </c>
      <c r="E109" s="222" t="s">
        <v>19</v>
      </c>
      <c r="F109" s="223" t="s">
        <v>858</v>
      </c>
      <c r="G109" s="220"/>
      <c r="H109" s="224">
        <v>18.164000000000001</v>
      </c>
      <c r="I109" s="225"/>
      <c r="J109" s="220"/>
      <c r="K109" s="220"/>
      <c r="L109" s="226"/>
      <c r="M109" s="227"/>
      <c r="N109" s="228"/>
      <c r="O109" s="228"/>
      <c r="P109" s="228"/>
      <c r="Q109" s="228"/>
      <c r="R109" s="228"/>
      <c r="S109" s="228"/>
      <c r="T109" s="229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0" t="s">
        <v>163</v>
      </c>
      <c r="AU109" s="230" t="s">
        <v>153</v>
      </c>
      <c r="AV109" s="13" t="s">
        <v>81</v>
      </c>
      <c r="AW109" s="13" t="s">
        <v>33</v>
      </c>
      <c r="AX109" s="13" t="s">
        <v>71</v>
      </c>
      <c r="AY109" s="230" t="s">
        <v>152</v>
      </c>
    </row>
    <row r="110" s="13" customFormat="1">
      <c r="A110" s="13"/>
      <c r="B110" s="219"/>
      <c r="C110" s="220"/>
      <c r="D110" s="221" t="s">
        <v>163</v>
      </c>
      <c r="E110" s="222" t="s">
        <v>19</v>
      </c>
      <c r="F110" s="223" t="s">
        <v>859</v>
      </c>
      <c r="G110" s="220"/>
      <c r="H110" s="224">
        <v>-1.377</v>
      </c>
      <c r="I110" s="225"/>
      <c r="J110" s="220"/>
      <c r="K110" s="220"/>
      <c r="L110" s="226"/>
      <c r="M110" s="227"/>
      <c r="N110" s="228"/>
      <c r="O110" s="228"/>
      <c r="P110" s="228"/>
      <c r="Q110" s="228"/>
      <c r="R110" s="228"/>
      <c r="S110" s="228"/>
      <c r="T110" s="229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0" t="s">
        <v>163</v>
      </c>
      <c r="AU110" s="230" t="s">
        <v>153</v>
      </c>
      <c r="AV110" s="13" t="s">
        <v>81</v>
      </c>
      <c r="AW110" s="13" t="s">
        <v>33</v>
      </c>
      <c r="AX110" s="13" t="s">
        <v>71</v>
      </c>
      <c r="AY110" s="230" t="s">
        <v>152</v>
      </c>
    </row>
    <row r="111" s="13" customFormat="1">
      <c r="A111" s="13"/>
      <c r="B111" s="219"/>
      <c r="C111" s="220"/>
      <c r="D111" s="221" t="s">
        <v>163</v>
      </c>
      <c r="E111" s="222" t="s">
        <v>19</v>
      </c>
      <c r="F111" s="223" t="s">
        <v>860</v>
      </c>
      <c r="G111" s="220"/>
      <c r="H111" s="224">
        <v>8.234</v>
      </c>
      <c r="I111" s="225"/>
      <c r="J111" s="220"/>
      <c r="K111" s="220"/>
      <c r="L111" s="226"/>
      <c r="M111" s="227"/>
      <c r="N111" s="228"/>
      <c r="O111" s="228"/>
      <c r="P111" s="228"/>
      <c r="Q111" s="228"/>
      <c r="R111" s="228"/>
      <c r="S111" s="228"/>
      <c r="T111" s="229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0" t="s">
        <v>163</v>
      </c>
      <c r="AU111" s="230" t="s">
        <v>153</v>
      </c>
      <c r="AV111" s="13" t="s">
        <v>81</v>
      </c>
      <c r="AW111" s="13" t="s">
        <v>33</v>
      </c>
      <c r="AX111" s="13" t="s">
        <v>71</v>
      </c>
      <c r="AY111" s="230" t="s">
        <v>152</v>
      </c>
    </row>
    <row r="112" s="13" customFormat="1">
      <c r="A112" s="13"/>
      <c r="B112" s="219"/>
      <c r="C112" s="220"/>
      <c r="D112" s="221" t="s">
        <v>163</v>
      </c>
      <c r="E112" s="222" t="s">
        <v>19</v>
      </c>
      <c r="F112" s="223" t="s">
        <v>861</v>
      </c>
      <c r="G112" s="220"/>
      <c r="H112" s="224">
        <v>-1.96</v>
      </c>
      <c r="I112" s="225"/>
      <c r="J112" s="220"/>
      <c r="K112" s="220"/>
      <c r="L112" s="226"/>
      <c r="M112" s="227"/>
      <c r="N112" s="228"/>
      <c r="O112" s="228"/>
      <c r="P112" s="228"/>
      <c r="Q112" s="228"/>
      <c r="R112" s="228"/>
      <c r="S112" s="228"/>
      <c r="T112" s="229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0" t="s">
        <v>163</v>
      </c>
      <c r="AU112" s="230" t="s">
        <v>153</v>
      </c>
      <c r="AV112" s="13" t="s">
        <v>81</v>
      </c>
      <c r="AW112" s="13" t="s">
        <v>33</v>
      </c>
      <c r="AX112" s="13" t="s">
        <v>71</v>
      </c>
      <c r="AY112" s="230" t="s">
        <v>152</v>
      </c>
    </row>
    <row r="113" s="13" customFormat="1">
      <c r="A113" s="13"/>
      <c r="B113" s="219"/>
      <c r="C113" s="220"/>
      <c r="D113" s="221" t="s">
        <v>163</v>
      </c>
      <c r="E113" s="222" t="s">
        <v>19</v>
      </c>
      <c r="F113" s="223" t="s">
        <v>858</v>
      </c>
      <c r="G113" s="220"/>
      <c r="H113" s="224">
        <v>18.164000000000001</v>
      </c>
      <c r="I113" s="225"/>
      <c r="J113" s="220"/>
      <c r="K113" s="220"/>
      <c r="L113" s="226"/>
      <c r="M113" s="227"/>
      <c r="N113" s="228"/>
      <c r="O113" s="228"/>
      <c r="P113" s="228"/>
      <c r="Q113" s="228"/>
      <c r="R113" s="228"/>
      <c r="S113" s="228"/>
      <c r="T113" s="229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0" t="s">
        <v>163</v>
      </c>
      <c r="AU113" s="230" t="s">
        <v>153</v>
      </c>
      <c r="AV113" s="13" t="s">
        <v>81</v>
      </c>
      <c r="AW113" s="13" t="s">
        <v>33</v>
      </c>
      <c r="AX113" s="13" t="s">
        <v>71</v>
      </c>
      <c r="AY113" s="230" t="s">
        <v>152</v>
      </c>
    </row>
    <row r="114" s="13" customFormat="1">
      <c r="A114" s="13"/>
      <c r="B114" s="219"/>
      <c r="C114" s="220"/>
      <c r="D114" s="221" t="s">
        <v>163</v>
      </c>
      <c r="E114" s="222" t="s">
        <v>19</v>
      </c>
      <c r="F114" s="223" t="s">
        <v>862</v>
      </c>
      <c r="G114" s="220"/>
      <c r="H114" s="224">
        <v>-4.3129999999999997</v>
      </c>
      <c r="I114" s="225"/>
      <c r="J114" s="220"/>
      <c r="K114" s="220"/>
      <c r="L114" s="226"/>
      <c r="M114" s="227"/>
      <c r="N114" s="228"/>
      <c r="O114" s="228"/>
      <c r="P114" s="228"/>
      <c r="Q114" s="228"/>
      <c r="R114" s="228"/>
      <c r="S114" s="228"/>
      <c r="T114" s="229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0" t="s">
        <v>163</v>
      </c>
      <c r="AU114" s="230" t="s">
        <v>153</v>
      </c>
      <c r="AV114" s="13" t="s">
        <v>81</v>
      </c>
      <c r="AW114" s="13" t="s">
        <v>33</v>
      </c>
      <c r="AX114" s="13" t="s">
        <v>71</v>
      </c>
      <c r="AY114" s="230" t="s">
        <v>152</v>
      </c>
    </row>
    <row r="115" s="13" customFormat="1">
      <c r="A115" s="13"/>
      <c r="B115" s="219"/>
      <c r="C115" s="220"/>
      <c r="D115" s="221" t="s">
        <v>163</v>
      </c>
      <c r="E115" s="222" t="s">
        <v>19</v>
      </c>
      <c r="F115" s="223" t="s">
        <v>736</v>
      </c>
      <c r="G115" s="220"/>
      <c r="H115" s="224">
        <v>-0.873</v>
      </c>
      <c r="I115" s="225"/>
      <c r="J115" s="220"/>
      <c r="K115" s="220"/>
      <c r="L115" s="226"/>
      <c r="M115" s="227"/>
      <c r="N115" s="228"/>
      <c r="O115" s="228"/>
      <c r="P115" s="228"/>
      <c r="Q115" s="228"/>
      <c r="R115" s="228"/>
      <c r="S115" s="228"/>
      <c r="T115" s="229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0" t="s">
        <v>163</v>
      </c>
      <c r="AU115" s="230" t="s">
        <v>153</v>
      </c>
      <c r="AV115" s="13" t="s">
        <v>81</v>
      </c>
      <c r="AW115" s="13" t="s">
        <v>33</v>
      </c>
      <c r="AX115" s="13" t="s">
        <v>71</v>
      </c>
      <c r="AY115" s="230" t="s">
        <v>152</v>
      </c>
    </row>
    <row r="116" s="13" customFormat="1">
      <c r="A116" s="13"/>
      <c r="B116" s="219"/>
      <c r="C116" s="220"/>
      <c r="D116" s="221" t="s">
        <v>163</v>
      </c>
      <c r="E116" s="222" t="s">
        <v>19</v>
      </c>
      <c r="F116" s="223" t="s">
        <v>863</v>
      </c>
      <c r="G116" s="220"/>
      <c r="H116" s="224">
        <v>5.1820000000000004</v>
      </c>
      <c r="I116" s="225"/>
      <c r="J116" s="220"/>
      <c r="K116" s="220"/>
      <c r="L116" s="226"/>
      <c r="M116" s="227"/>
      <c r="N116" s="228"/>
      <c r="O116" s="228"/>
      <c r="P116" s="228"/>
      <c r="Q116" s="228"/>
      <c r="R116" s="228"/>
      <c r="S116" s="228"/>
      <c r="T116" s="229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0" t="s">
        <v>163</v>
      </c>
      <c r="AU116" s="230" t="s">
        <v>153</v>
      </c>
      <c r="AV116" s="13" t="s">
        <v>81</v>
      </c>
      <c r="AW116" s="13" t="s">
        <v>33</v>
      </c>
      <c r="AX116" s="13" t="s">
        <v>71</v>
      </c>
      <c r="AY116" s="230" t="s">
        <v>152</v>
      </c>
    </row>
    <row r="117" s="13" customFormat="1">
      <c r="A117" s="13"/>
      <c r="B117" s="219"/>
      <c r="C117" s="220"/>
      <c r="D117" s="221" t="s">
        <v>163</v>
      </c>
      <c r="E117" s="222" t="s">
        <v>19</v>
      </c>
      <c r="F117" s="223" t="s">
        <v>735</v>
      </c>
      <c r="G117" s="220"/>
      <c r="H117" s="224">
        <v>0.96299999999999997</v>
      </c>
      <c r="I117" s="225"/>
      <c r="J117" s="220"/>
      <c r="K117" s="220"/>
      <c r="L117" s="226"/>
      <c r="M117" s="227"/>
      <c r="N117" s="228"/>
      <c r="O117" s="228"/>
      <c r="P117" s="228"/>
      <c r="Q117" s="228"/>
      <c r="R117" s="228"/>
      <c r="S117" s="228"/>
      <c r="T117" s="229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0" t="s">
        <v>163</v>
      </c>
      <c r="AU117" s="230" t="s">
        <v>153</v>
      </c>
      <c r="AV117" s="13" t="s">
        <v>81</v>
      </c>
      <c r="AW117" s="13" t="s">
        <v>33</v>
      </c>
      <c r="AX117" s="13" t="s">
        <v>71</v>
      </c>
      <c r="AY117" s="230" t="s">
        <v>152</v>
      </c>
    </row>
    <row r="118" s="13" customFormat="1">
      <c r="A118" s="13"/>
      <c r="B118" s="219"/>
      <c r="C118" s="220"/>
      <c r="D118" s="221" t="s">
        <v>163</v>
      </c>
      <c r="E118" s="222" t="s">
        <v>19</v>
      </c>
      <c r="F118" s="223" t="s">
        <v>696</v>
      </c>
      <c r="G118" s="220"/>
      <c r="H118" s="224">
        <v>12.305999999999999</v>
      </c>
      <c r="I118" s="225"/>
      <c r="J118" s="220"/>
      <c r="K118" s="220"/>
      <c r="L118" s="226"/>
      <c r="M118" s="227"/>
      <c r="N118" s="228"/>
      <c r="O118" s="228"/>
      <c r="P118" s="228"/>
      <c r="Q118" s="228"/>
      <c r="R118" s="228"/>
      <c r="S118" s="228"/>
      <c r="T118" s="229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0" t="s">
        <v>163</v>
      </c>
      <c r="AU118" s="230" t="s">
        <v>153</v>
      </c>
      <c r="AV118" s="13" t="s">
        <v>81</v>
      </c>
      <c r="AW118" s="13" t="s">
        <v>33</v>
      </c>
      <c r="AX118" s="13" t="s">
        <v>71</v>
      </c>
      <c r="AY118" s="230" t="s">
        <v>152</v>
      </c>
    </row>
    <row r="119" s="13" customFormat="1">
      <c r="A119" s="13"/>
      <c r="B119" s="219"/>
      <c r="C119" s="220"/>
      <c r="D119" s="221" t="s">
        <v>163</v>
      </c>
      <c r="E119" s="222" t="s">
        <v>19</v>
      </c>
      <c r="F119" s="223" t="s">
        <v>96</v>
      </c>
      <c r="G119" s="220"/>
      <c r="H119" s="224">
        <v>9.8290000000000006</v>
      </c>
      <c r="I119" s="225"/>
      <c r="J119" s="220"/>
      <c r="K119" s="220"/>
      <c r="L119" s="226"/>
      <c r="M119" s="227"/>
      <c r="N119" s="228"/>
      <c r="O119" s="228"/>
      <c r="P119" s="228"/>
      <c r="Q119" s="228"/>
      <c r="R119" s="228"/>
      <c r="S119" s="228"/>
      <c r="T119" s="229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0" t="s">
        <v>163</v>
      </c>
      <c r="AU119" s="230" t="s">
        <v>153</v>
      </c>
      <c r="AV119" s="13" t="s">
        <v>81</v>
      </c>
      <c r="AW119" s="13" t="s">
        <v>33</v>
      </c>
      <c r="AX119" s="13" t="s">
        <v>71</v>
      </c>
      <c r="AY119" s="230" t="s">
        <v>152</v>
      </c>
    </row>
    <row r="120" s="14" customFormat="1">
      <c r="A120" s="14"/>
      <c r="B120" s="231"/>
      <c r="C120" s="232"/>
      <c r="D120" s="221" t="s">
        <v>163</v>
      </c>
      <c r="E120" s="233" t="s">
        <v>108</v>
      </c>
      <c r="F120" s="234" t="s">
        <v>166</v>
      </c>
      <c r="G120" s="232"/>
      <c r="H120" s="235">
        <v>64.319000000000003</v>
      </c>
      <c r="I120" s="236"/>
      <c r="J120" s="232"/>
      <c r="K120" s="232"/>
      <c r="L120" s="237"/>
      <c r="M120" s="238"/>
      <c r="N120" s="239"/>
      <c r="O120" s="239"/>
      <c r="P120" s="239"/>
      <c r="Q120" s="239"/>
      <c r="R120" s="239"/>
      <c r="S120" s="239"/>
      <c r="T120" s="240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41" t="s">
        <v>163</v>
      </c>
      <c r="AU120" s="241" t="s">
        <v>153</v>
      </c>
      <c r="AV120" s="14" t="s">
        <v>161</v>
      </c>
      <c r="AW120" s="14" t="s">
        <v>33</v>
      </c>
      <c r="AX120" s="14" t="s">
        <v>79</v>
      </c>
      <c r="AY120" s="241" t="s">
        <v>152</v>
      </c>
    </row>
    <row r="121" s="12" customFormat="1" ht="20.88" customHeight="1">
      <c r="A121" s="12"/>
      <c r="B121" s="190"/>
      <c r="C121" s="191"/>
      <c r="D121" s="192" t="s">
        <v>70</v>
      </c>
      <c r="E121" s="204" t="s">
        <v>194</v>
      </c>
      <c r="F121" s="204" t="s">
        <v>195</v>
      </c>
      <c r="G121" s="191"/>
      <c r="H121" s="191"/>
      <c r="I121" s="194"/>
      <c r="J121" s="205">
        <f>BK121</f>
        <v>0</v>
      </c>
      <c r="K121" s="191"/>
      <c r="L121" s="196"/>
      <c r="M121" s="197"/>
      <c r="N121" s="198"/>
      <c r="O121" s="198"/>
      <c r="P121" s="199">
        <f>SUM(P122:P132)</f>
        <v>0</v>
      </c>
      <c r="Q121" s="198"/>
      <c r="R121" s="199">
        <f>SUM(R122:R132)</f>
        <v>4.5992155800000001</v>
      </c>
      <c r="S121" s="198"/>
      <c r="T121" s="200">
        <f>SUM(T122:T132)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01" t="s">
        <v>79</v>
      </c>
      <c r="AT121" s="202" t="s">
        <v>70</v>
      </c>
      <c r="AU121" s="202" t="s">
        <v>81</v>
      </c>
      <c r="AY121" s="201" t="s">
        <v>152</v>
      </c>
      <c r="BK121" s="203">
        <f>SUM(BK122:BK132)</f>
        <v>0</v>
      </c>
    </row>
    <row r="122" s="2" customFormat="1" ht="21.75" customHeight="1">
      <c r="A122" s="39"/>
      <c r="B122" s="40"/>
      <c r="C122" s="206" t="s">
        <v>153</v>
      </c>
      <c r="D122" s="206" t="s">
        <v>157</v>
      </c>
      <c r="E122" s="207" t="s">
        <v>197</v>
      </c>
      <c r="F122" s="208" t="s">
        <v>198</v>
      </c>
      <c r="G122" s="209" t="s">
        <v>199</v>
      </c>
      <c r="H122" s="210">
        <v>1.766</v>
      </c>
      <c r="I122" s="211"/>
      <c r="J122" s="212">
        <f>ROUND(I122*H122,2)</f>
        <v>0</v>
      </c>
      <c r="K122" s="208" t="s">
        <v>173</v>
      </c>
      <c r="L122" s="45"/>
      <c r="M122" s="213" t="s">
        <v>19</v>
      </c>
      <c r="N122" s="214" t="s">
        <v>42</v>
      </c>
      <c r="O122" s="85"/>
      <c r="P122" s="215">
        <f>O122*H122</f>
        <v>0</v>
      </c>
      <c r="Q122" s="215">
        <v>2.5018699999999998</v>
      </c>
      <c r="R122" s="215">
        <f>Q122*H122</f>
        <v>4.4183024199999998</v>
      </c>
      <c r="S122" s="215">
        <v>0</v>
      </c>
      <c r="T122" s="216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17" t="s">
        <v>161</v>
      </c>
      <c r="AT122" s="217" t="s">
        <v>157</v>
      </c>
      <c r="AU122" s="217" t="s">
        <v>153</v>
      </c>
      <c r="AY122" s="18" t="s">
        <v>152</v>
      </c>
      <c r="BE122" s="218">
        <f>IF(N122="základní",J122,0)</f>
        <v>0</v>
      </c>
      <c r="BF122" s="218">
        <f>IF(N122="snížená",J122,0)</f>
        <v>0</v>
      </c>
      <c r="BG122" s="218">
        <f>IF(N122="zákl. přenesená",J122,0)</f>
        <v>0</v>
      </c>
      <c r="BH122" s="218">
        <f>IF(N122="sníž. přenesená",J122,0)</f>
        <v>0</v>
      </c>
      <c r="BI122" s="218">
        <f>IF(N122="nulová",J122,0)</f>
        <v>0</v>
      </c>
      <c r="BJ122" s="18" t="s">
        <v>79</v>
      </c>
      <c r="BK122" s="218">
        <f>ROUND(I122*H122,2)</f>
        <v>0</v>
      </c>
      <c r="BL122" s="18" t="s">
        <v>161</v>
      </c>
      <c r="BM122" s="217" t="s">
        <v>864</v>
      </c>
    </row>
    <row r="123" s="2" customFormat="1">
      <c r="A123" s="39"/>
      <c r="B123" s="40"/>
      <c r="C123" s="41"/>
      <c r="D123" s="242" t="s">
        <v>175</v>
      </c>
      <c r="E123" s="41"/>
      <c r="F123" s="243" t="s">
        <v>201</v>
      </c>
      <c r="G123" s="41"/>
      <c r="H123" s="41"/>
      <c r="I123" s="244"/>
      <c r="J123" s="41"/>
      <c r="K123" s="41"/>
      <c r="L123" s="45"/>
      <c r="M123" s="245"/>
      <c r="N123" s="246"/>
      <c r="O123" s="85"/>
      <c r="P123" s="85"/>
      <c r="Q123" s="85"/>
      <c r="R123" s="85"/>
      <c r="S123" s="85"/>
      <c r="T123" s="86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175</v>
      </c>
      <c r="AU123" s="18" t="s">
        <v>153</v>
      </c>
    </row>
    <row r="124" s="13" customFormat="1">
      <c r="A124" s="13"/>
      <c r="B124" s="219"/>
      <c r="C124" s="220"/>
      <c r="D124" s="221" t="s">
        <v>163</v>
      </c>
      <c r="E124" s="222" t="s">
        <v>19</v>
      </c>
      <c r="F124" s="223" t="s">
        <v>202</v>
      </c>
      <c r="G124" s="220"/>
      <c r="H124" s="224">
        <v>1.766</v>
      </c>
      <c r="I124" s="225"/>
      <c r="J124" s="220"/>
      <c r="K124" s="220"/>
      <c r="L124" s="226"/>
      <c r="M124" s="227"/>
      <c r="N124" s="228"/>
      <c r="O124" s="228"/>
      <c r="P124" s="228"/>
      <c r="Q124" s="228"/>
      <c r="R124" s="228"/>
      <c r="S124" s="228"/>
      <c r="T124" s="229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0" t="s">
        <v>163</v>
      </c>
      <c r="AU124" s="230" t="s">
        <v>153</v>
      </c>
      <c r="AV124" s="13" t="s">
        <v>81</v>
      </c>
      <c r="AW124" s="13" t="s">
        <v>33</v>
      </c>
      <c r="AX124" s="13" t="s">
        <v>71</v>
      </c>
      <c r="AY124" s="230" t="s">
        <v>152</v>
      </c>
    </row>
    <row r="125" s="14" customFormat="1">
      <c r="A125" s="14"/>
      <c r="B125" s="231"/>
      <c r="C125" s="232"/>
      <c r="D125" s="221" t="s">
        <v>163</v>
      </c>
      <c r="E125" s="233" t="s">
        <v>19</v>
      </c>
      <c r="F125" s="234" t="s">
        <v>166</v>
      </c>
      <c r="G125" s="232"/>
      <c r="H125" s="235">
        <v>1.766</v>
      </c>
      <c r="I125" s="236"/>
      <c r="J125" s="232"/>
      <c r="K125" s="232"/>
      <c r="L125" s="237"/>
      <c r="M125" s="238"/>
      <c r="N125" s="239"/>
      <c r="O125" s="239"/>
      <c r="P125" s="239"/>
      <c r="Q125" s="239"/>
      <c r="R125" s="239"/>
      <c r="S125" s="239"/>
      <c r="T125" s="240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41" t="s">
        <v>163</v>
      </c>
      <c r="AU125" s="241" t="s">
        <v>153</v>
      </c>
      <c r="AV125" s="14" t="s">
        <v>161</v>
      </c>
      <c r="AW125" s="14" t="s">
        <v>33</v>
      </c>
      <c r="AX125" s="14" t="s">
        <v>79</v>
      </c>
      <c r="AY125" s="241" t="s">
        <v>152</v>
      </c>
    </row>
    <row r="126" s="2" customFormat="1" ht="16.5" customHeight="1">
      <c r="A126" s="39"/>
      <c r="B126" s="40"/>
      <c r="C126" s="206" t="s">
        <v>161</v>
      </c>
      <c r="D126" s="206" t="s">
        <v>157</v>
      </c>
      <c r="E126" s="207" t="s">
        <v>203</v>
      </c>
      <c r="F126" s="208" t="s">
        <v>204</v>
      </c>
      <c r="G126" s="209" t="s">
        <v>205</v>
      </c>
      <c r="H126" s="210">
        <v>0.058000000000000003</v>
      </c>
      <c r="I126" s="211"/>
      <c r="J126" s="212">
        <f>ROUND(I126*H126,2)</f>
        <v>0</v>
      </c>
      <c r="K126" s="208" t="s">
        <v>173</v>
      </c>
      <c r="L126" s="45"/>
      <c r="M126" s="213" t="s">
        <v>19</v>
      </c>
      <c r="N126" s="214" t="s">
        <v>42</v>
      </c>
      <c r="O126" s="85"/>
      <c r="P126" s="215">
        <f>O126*H126</f>
        <v>0</v>
      </c>
      <c r="Q126" s="215">
        <v>1.06277</v>
      </c>
      <c r="R126" s="215">
        <f>Q126*H126</f>
        <v>0.06164066</v>
      </c>
      <c r="S126" s="215">
        <v>0</v>
      </c>
      <c r="T126" s="216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17" t="s">
        <v>161</v>
      </c>
      <c r="AT126" s="217" t="s">
        <v>157</v>
      </c>
      <c r="AU126" s="217" t="s">
        <v>153</v>
      </c>
      <c r="AY126" s="18" t="s">
        <v>152</v>
      </c>
      <c r="BE126" s="218">
        <f>IF(N126="základní",J126,0)</f>
        <v>0</v>
      </c>
      <c r="BF126" s="218">
        <f>IF(N126="snížená",J126,0)</f>
        <v>0</v>
      </c>
      <c r="BG126" s="218">
        <f>IF(N126="zákl. přenesená",J126,0)</f>
        <v>0</v>
      </c>
      <c r="BH126" s="218">
        <f>IF(N126="sníž. přenesená",J126,0)</f>
        <v>0</v>
      </c>
      <c r="BI126" s="218">
        <f>IF(N126="nulová",J126,0)</f>
        <v>0</v>
      </c>
      <c r="BJ126" s="18" t="s">
        <v>79</v>
      </c>
      <c r="BK126" s="218">
        <f>ROUND(I126*H126,2)</f>
        <v>0</v>
      </c>
      <c r="BL126" s="18" t="s">
        <v>161</v>
      </c>
      <c r="BM126" s="217" t="s">
        <v>865</v>
      </c>
    </row>
    <row r="127" s="2" customFormat="1">
      <c r="A127" s="39"/>
      <c r="B127" s="40"/>
      <c r="C127" s="41"/>
      <c r="D127" s="242" t="s">
        <v>175</v>
      </c>
      <c r="E127" s="41"/>
      <c r="F127" s="243" t="s">
        <v>207</v>
      </c>
      <c r="G127" s="41"/>
      <c r="H127" s="41"/>
      <c r="I127" s="244"/>
      <c r="J127" s="41"/>
      <c r="K127" s="41"/>
      <c r="L127" s="45"/>
      <c r="M127" s="245"/>
      <c r="N127" s="246"/>
      <c r="O127" s="85"/>
      <c r="P127" s="85"/>
      <c r="Q127" s="85"/>
      <c r="R127" s="85"/>
      <c r="S127" s="85"/>
      <c r="T127" s="86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175</v>
      </c>
      <c r="AU127" s="18" t="s">
        <v>153</v>
      </c>
    </row>
    <row r="128" s="13" customFormat="1">
      <c r="A128" s="13"/>
      <c r="B128" s="219"/>
      <c r="C128" s="220"/>
      <c r="D128" s="221" t="s">
        <v>163</v>
      </c>
      <c r="E128" s="222" t="s">
        <v>19</v>
      </c>
      <c r="F128" s="223" t="s">
        <v>208</v>
      </c>
      <c r="G128" s="220"/>
      <c r="H128" s="224">
        <v>0.058000000000000003</v>
      </c>
      <c r="I128" s="225"/>
      <c r="J128" s="220"/>
      <c r="K128" s="220"/>
      <c r="L128" s="226"/>
      <c r="M128" s="227"/>
      <c r="N128" s="228"/>
      <c r="O128" s="228"/>
      <c r="P128" s="228"/>
      <c r="Q128" s="228"/>
      <c r="R128" s="228"/>
      <c r="S128" s="228"/>
      <c r="T128" s="22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0" t="s">
        <v>163</v>
      </c>
      <c r="AU128" s="230" t="s">
        <v>153</v>
      </c>
      <c r="AV128" s="13" t="s">
        <v>81</v>
      </c>
      <c r="AW128" s="13" t="s">
        <v>33</v>
      </c>
      <c r="AX128" s="13" t="s">
        <v>71</v>
      </c>
      <c r="AY128" s="230" t="s">
        <v>152</v>
      </c>
    </row>
    <row r="129" s="14" customFormat="1">
      <c r="A129" s="14"/>
      <c r="B129" s="231"/>
      <c r="C129" s="232"/>
      <c r="D129" s="221" t="s">
        <v>163</v>
      </c>
      <c r="E129" s="233" t="s">
        <v>19</v>
      </c>
      <c r="F129" s="234" t="s">
        <v>166</v>
      </c>
      <c r="G129" s="232"/>
      <c r="H129" s="235">
        <v>0.058000000000000003</v>
      </c>
      <c r="I129" s="236"/>
      <c r="J129" s="232"/>
      <c r="K129" s="232"/>
      <c r="L129" s="237"/>
      <c r="M129" s="238"/>
      <c r="N129" s="239"/>
      <c r="O129" s="239"/>
      <c r="P129" s="239"/>
      <c r="Q129" s="239"/>
      <c r="R129" s="239"/>
      <c r="S129" s="239"/>
      <c r="T129" s="24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41" t="s">
        <v>163</v>
      </c>
      <c r="AU129" s="241" t="s">
        <v>153</v>
      </c>
      <c r="AV129" s="14" t="s">
        <v>161</v>
      </c>
      <c r="AW129" s="14" t="s">
        <v>33</v>
      </c>
      <c r="AX129" s="14" t="s">
        <v>79</v>
      </c>
      <c r="AY129" s="241" t="s">
        <v>152</v>
      </c>
    </row>
    <row r="130" s="2" customFormat="1" ht="16.5" customHeight="1">
      <c r="A130" s="39"/>
      <c r="B130" s="40"/>
      <c r="C130" s="206" t="s">
        <v>196</v>
      </c>
      <c r="D130" s="206" t="s">
        <v>157</v>
      </c>
      <c r="E130" s="207" t="s">
        <v>210</v>
      </c>
      <c r="F130" s="208" t="s">
        <v>211</v>
      </c>
      <c r="G130" s="209" t="s">
        <v>199</v>
      </c>
      <c r="H130" s="210">
        <v>0.58899999999999997</v>
      </c>
      <c r="I130" s="211"/>
      <c r="J130" s="212">
        <f>ROUND(I130*H130,2)</f>
        <v>0</v>
      </c>
      <c r="K130" s="208" t="s">
        <v>19</v>
      </c>
      <c r="L130" s="45"/>
      <c r="M130" s="213" t="s">
        <v>19</v>
      </c>
      <c r="N130" s="214" t="s">
        <v>42</v>
      </c>
      <c r="O130" s="85"/>
      <c r="P130" s="215">
        <f>O130*H130</f>
        <v>0</v>
      </c>
      <c r="Q130" s="215">
        <v>0.20250000000000001</v>
      </c>
      <c r="R130" s="215">
        <f>Q130*H130</f>
        <v>0.1192725</v>
      </c>
      <c r="S130" s="215">
        <v>0</v>
      </c>
      <c r="T130" s="216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17" t="s">
        <v>161</v>
      </c>
      <c r="AT130" s="217" t="s">
        <v>157</v>
      </c>
      <c r="AU130" s="217" t="s">
        <v>153</v>
      </c>
      <c r="AY130" s="18" t="s">
        <v>152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8" t="s">
        <v>79</v>
      </c>
      <c r="BK130" s="218">
        <f>ROUND(I130*H130,2)</f>
        <v>0</v>
      </c>
      <c r="BL130" s="18" t="s">
        <v>161</v>
      </c>
      <c r="BM130" s="217" t="s">
        <v>866</v>
      </c>
    </row>
    <row r="131" s="13" customFormat="1">
      <c r="A131" s="13"/>
      <c r="B131" s="219"/>
      <c r="C131" s="220"/>
      <c r="D131" s="221" t="s">
        <v>163</v>
      </c>
      <c r="E131" s="222" t="s">
        <v>19</v>
      </c>
      <c r="F131" s="223" t="s">
        <v>213</v>
      </c>
      <c r="G131" s="220"/>
      <c r="H131" s="224">
        <v>0.58899999999999997</v>
      </c>
      <c r="I131" s="225"/>
      <c r="J131" s="220"/>
      <c r="K131" s="220"/>
      <c r="L131" s="226"/>
      <c r="M131" s="227"/>
      <c r="N131" s="228"/>
      <c r="O131" s="228"/>
      <c r="P131" s="228"/>
      <c r="Q131" s="228"/>
      <c r="R131" s="228"/>
      <c r="S131" s="228"/>
      <c r="T131" s="22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0" t="s">
        <v>163</v>
      </c>
      <c r="AU131" s="230" t="s">
        <v>153</v>
      </c>
      <c r="AV131" s="13" t="s">
        <v>81</v>
      </c>
      <c r="AW131" s="13" t="s">
        <v>33</v>
      </c>
      <c r="AX131" s="13" t="s">
        <v>71</v>
      </c>
      <c r="AY131" s="230" t="s">
        <v>152</v>
      </c>
    </row>
    <row r="132" s="14" customFormat="1">
      <c r="A132" s="14"/>
      <c r="B132" s="231"/>
      <c r="C132" s="232"/>
      <c r="D132" s="221" t="s">
        <v>163</v>
      </c>
      <c r="E132" s="233" t="s">
        <v>19</v>
      </c>
      <c r="F132" s="234" t="s">
        <v>166</v>
      </c>
      <c r="G132" s="232"/>
      <c r="H132" s="235">
        <v>0.58899999999999997</v>
      </c>
      <c r="I132" s="236"/>
      <c r="J132" s="232"/>
      <c r="K132" s="232"/>
      <c r="L132" s="237"/>
      <c r="M132" s="238"/>
      <c r="N132" s="239"/>
      <c r="O132" s="239"/>
      <c r="P132" s="239"/>
      <c r="Q132" s="239"/>
      <c r="R132" s="239"/>
      <c r="S132" s="239"/>
      <c r="T132" s="24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1" t="s">
        <v>163</v>
      </c>
      <c r="AU132" s="241" t="s">
        <v>153</v>
      </c>
      <c r="AV132" s="14" t="s">
        <v>161</v>
      </c>
      <c r="AW132" s="14" t="s">
        <v>33</v>
      </c>
      <c r="AX132" s="14" t="s">
        <v>79</v>
      </c>
      <c r="AY132" s="241" t="s">
        <v>152</v>
      </c>
    </row>
    <row r="133" s="12" customFormat="1" ht="20.88" customHeight="1">
      <c r="A133" s="12"/>
      <c r="B133" s="190"/>
      <c r="C133" s="191"/>
      <c r="D133" s="192" t="s">
        <v>70</v>
      </c>
      <c r="E133" s="204" t="s">
        <v>216</v>
      </c>
      <c r="F133" s="204" t="s">
        <v>217</v>
      </c>
      <c r="G133" s="191"/>
      <c r="H133" s="191"/>
      <c r="I133" s="194"/>
      <c r="J133" s="205">
        <f>BK133</f>
        <v>0</v>
      </c>
      <c r="K133" s="191"/>
      <c r="L133" s="196"/>
      <c r="M133" s="197"/>
      <c r="N133" s="198"/>
      <c r="O133" s="198"/>
      <c r="P133" s="199">
        <f>SUM(P134:P137)</f>
        <v>0</v>
      </c>
      <c r="Q133" s="198"/>
      <c r="R133" s="199">
        <f>SUM(R134:R137)</f>
        <v>0.0061824000000000002</v>
      </c>
      <c r="S133" s="198"/>
      <c r="T133" s="200">
        <f>SUM(T134:T137)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01" t="s">
        <v>79</v>
      </c>
      <c r="AT133" s="202" t="s">
        <v>70</v>
      </c>
      <c r="AU133" s="202" t="s">
        <v>81</v>
      </c>
      <c r="AY133" s="201" t="s">
        <v>152</v>
      </c>
      <c r="BK133" s="203">
        <f>SUM(BK134:BK137)</f>
        <v>0</v>
      </c>
    </row>
    <row r="134" s="2" customFormat="1" ht="24.15" customHeight="1">
      <c r="A134" s="39"/>
      <c r="B134" s="40"/>
      <c r="C134" s="206" t="s">
        <v>167</v>
      </c>
      <c r="D134" s="206" t="s">
        <v>157</v>
      </c>
      <c r="E134" s="207" t="s">
        <v>219</v>
      </c>
      <c r="F134" s="208" t="s">
        <v>220</v>
      </c>
      <c r="G134" s="209" t="s">
        <v>160</v>
      </c>
      <c r="H134" s="210">
        <v>29.440000000000001</v>
      </c>
      <c r="I134" s="211"/>
      <c r="J134" s="212">
        <f>ROUND(I134*H134,2)</f>
        <v>0</v>
      </c>
      <c r="K134" s="208" t="s">
        <v>173</v>
      </c>
      <c r="L134" s="45"/>
      <c r="M134" s="213" t="s">
        <v>19</v>
      </c>
      <c r="N134" s="214" t="s">
        <v>42</v>
      </c>
      <c r="O134" s="85"/>
      <c r="P134" s="215">
        <f>O134*H134</f>
        <v>0</v>
      </c>
      <c r="Q134" s="215">
        <v>0.00021000000000000001</v>
      </c>
      <c r="R134" s="215">
        <f>Q134*H134</f>
        <v>0.0061824000000000002</v>
      </c>
      <c r="S134" s="215">
        <v>0</v>
      </c>
      <c r="T134" s="216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17" t="s">
        <v>161</v>
      </c>
      <c r="AT134" s="217" t="s">
        <v>157</v>
      </c>
      <c r="AU134" s="217" t="s">
        <v>153</v>
      </c>
      <c r="AY134" s="18" t="s">
        <v>152</v>
      </c>
      <c r="BE134" s="218">
        <f>IF(N134="základní",J134,0)</f>
        <v>0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8" t="s">
        <v>79</v>
      </c>
      <c r="BK134" s="218">
        <f>ROUND(I134*H134,2)</f>
        <v>0</v>
      </c>
      <c r="BL134" s="18" t="s">
        <v>161</v>
      </c>
      <c r="BM134" s="217" t="s">
        <v>867</v>
      </c>
    </row>
    <row r="135" s="2" customFormat="1">
      <c r="A135" s="39"/>
      <c r="B135" s="40"/>
      <c r="C135" s="41"/>
      <c r="D135" s="242" t="s">
        <v>175</v>
      </c>
      <c r="E135" s="41"/>
      <c r="F135" s="243" t="s">
        <v>222</v>
      </c>
      <c r="G135" s="41"/>
      <c r="H135" s="41"/>
      <c r="I135" s="244"/>
      <c r="J135" s="41"/>
      <c r="K135" s="41"/>
      <c r="L135" s="45"/>
      <c r="M135" s="245"/>
      <c r="N135" s="246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175</v>
      </c>
      <c r="AU135" s="18" t="s">
        <v>153</v>
      </c>
    </row>
    <row r="136" s="13" customFormat="1">
      <c r="A136" s="13"/>
      <c r="B136" s="219"/>
      <c r="C136" s="220"/>
      <c r="D136" s="221" t="s">
        <v>163</v>
      </c>
      <c r="E136" s="222" t="s">
        <v>19</v>
      </c>
      <c r="F136" s="223" t="s">
        <v>101</v>
      </c>
      <c r="G136" s="220"/>
      <c r="H136" s="224">
        <v>29.440000000000001</v>
      </c>
      <c r="I136" s="225"/>
      <c r="J136" s="220"/>
      <c r="K136" s="220"/>
      <c r="L136" s="226"/>
      <c r="M136" s="227"/>
      <c r="N136" s="228"/>
      <c r="O136" s="228"/>
      <c r="P136" s="228"/>
      <c r="Q136" s="228"/>
      <c r="R136" s="228"/>
      <c r="S136" s="228"/>
      <c r="T136" s="229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0" t="s">
        <v>163</v>
      </c>
      <c r="AU136" s="230" t="s">
        <v>153</v>
      </c>
      <c r="AV136" s="13" t="s">
        <v>81</v>
      </c>
      <c r="AW136" s="13" t="s">
        <v>33</v>
      </c>
      <c r="AX136" s="13" t="s">
        <v>71</v>
      </c>
      <c r="AY136" s="230" t="s">
        <v>152</v>
      </c>
    </row>
    <row r="137" s="14" customFormat="1">
      <c r="A137" s="14"/>
      <c r="B137" s="231"/>
      <c r="C137" s="232"/>
      <c r="D137" s="221" t="s">
        <v>163</v>
      </c>
      <c r="E137" s="233" t="s">
        <v>19</v>
      </c>
      <c r="F137" s="234" t="s">
        <v>166</v>
      </c>
      <c r="G137" s="232"/>
      <c r="H137" s="235">
        <v>29.440000000000001</v>
      </c>
      <c r="I137" s="236"/>
      <c r="J137" s="232"/>
      <c r="K137" s="232"/>
      <c r="L137" s="237"/>
      <c r="M137" s="238"/>
      <c r="N137" s="239"/>
      <c r="O137" s="239"/>
      <c r="P137" s="239"/>
      <c r="Q137" s="239"/>
      <c r="R137" s="239"/>
      <c r="S137" s="239"/>
      <c r="T137" s="24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1" t="s">
        <v>163</v>
      </c>
      <c r="AU137" s="241" t="s">
        <v>153</v>
      </c>
      <c r="AV137" s="14" t="s">
        <v>161</v>
      </c>
      <c r="AW137" s="14" t="s">
        <v>33</v>
      </c>
      <c r="AX137" s="14" t="s">
        <v>79</v>
      </c>
      <c r="AY137" s="241" t="s">
        <v>152</v>
      </c>
    </row>
    <row r="138" s="12" customFormat="1" ht="22.8" customHeight="1">
      <c r="A138" s="12"/>
      <c r="B138" s="190"/>
      <c r="C138" s="191"/>
      <c r="D138" s="192" t="s">
        <v>70</v>
      </c>
      <c r="E138" s="204" t="s">
        <v>214</v>
      </c>
      <c r="F138" s="204" t="s">
        <v>215</v>
      </c>
      <c r="G138" s="191"/>
      <c r="H138" s="191"/>
      <c r="I138" s="194"/>
      <c r="J138" s="205">
        <f>BK138</f>
        <v>0</v>
      </c>
      <c r="K138" s="191"/>
      <c r="L138" s="196"/>
      <c r="M138" s="197"/>
      <c r="N138" s="198"/>
      <c r="O138" s="198"/>
      <c r="P138" s="199">
        <f>P139+P144</f>
        <v>0</v>
      </c>
      <c r="Q138" s="198"/>
      <c r="R138" s="199">
        <f>R139+R144</f>
        <v>0.0011776000000000002</v>
      </c>
      <c r="S138" s="198"/>
      <c r="T138" s="200">
        <f>T139+T144</f>
        <v>6.4768000000000008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01" t="s">
        <v>79</v>
      </c>
      <c r="AT138" s="202" t="s">
        <v>70</v>
      </c>
      <c r="AU138" s="202" t="s">
        <v>79</v>
      </c>
      <c r="AY138" s="201" t="s">
        <v>152</v>
      </c>
      <c r="BK138" s="203">
        <f>BK139+BK144</f>
        <v>0</v>
      </c>
    </row>
    <row r="139" s="12" customFormat="1" ht="20.88" customHeight="1">
      <c r="A139" s="12"/>
      <c r="B139" s="190"/>
      <c r="C139" s="191"/>
      <c r="D139" s="192" t="s">
        <v>70</v>
      </c>
      <c r="E139" s="204" t="s">
        <v>223</v>
      </c>
      <c r="F139" s="204" t="s">
        <v>224</v>
      </c>
      <c r="G139" s="191"/>
      <c r="H139" s="191"/>
      <c r="I139" s="194"/>
      <c r="J139" s="205">
        <f>BK139</f>
        <v>0</v>
      </c>
      <c r="K139" s="191"/>
      <c r="L139" s="196"/>
      <c r="M139" s="197"/>
      <c r="N139" s="198"/>
      <c r="O139" s="198"/>
      <c r="P139" s="199">
        <f>SUM(P140:P143)</f>
        <v>0</v>
      </c>
      <c r="Q139" s="198"/>
      <c r="R139" s="199">
        <f>SUM(R140:R143)</f>
        <v>0.0011776000000000002</v>
      </c>
      <c r="S139" s="198"/>
      <c r="T139" s="200">
        <f>SUM(T140:T143)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01" t="s">
        <v>79</v>
      </c>
      <c r="AT139" s="202" t="s">
        <v>70</v>
      </c>
      <c r="AU139" s="202" t="s">
        <v>81</v>
      </c>
      <c r="AY139" s="201" t="s">
        <v>152</v>
      </c>
      <c r="BK139" s="203">
        <f>SUM(BK140:BK143)</f>
        <v>0</v>
      </c>
    </row>
    <row r="140" s="2" customFormat="1" ht="24.15" customHeight="1">
      <c r="A140" s="39"/>
      <c r="B140" s="40"/>
      <c r="C140" s="206" t="s">
        <v>209</v>
      </c>
      <c r="D140" s="206" t="s">
        <v>157</v>
      </c>
      <c r="E140" s="207" t="s">
        <v>225</v>
      </c>
      <c r="F140" s="208" t="s">
        <v>226</v>
      </c>
      <c r="G140" s="209" t="s">
        <v>160</v>
      </c>
      <c r="H140" s="210">
        <v>29.440000000000001</v>
      </c>
      <c r="I140" s="211"/>
      <c r="J140" s="212">
        <f>ROUND(I140*H140,2)</f>
        <v>0</v>
      </c>
      <c r="K140" s="208" t="s">
        <v>173</v>
      </c>
      <c r="L140" s="45"/>
      <c r="M140" s="213" t="s">
        <v>19</v>
      </c>
      <c r="N140" s="214" t="s">
        <v>42</v>
      </c>
      <c r="O140" s="85"/>
      <c r="P140" s="215">
        <f>O140*H140</f>
        <v>0</v>
      </c>
      <c r="Q140" s="215">
        <v>4.0000000000000003E-05</v>
      </c>
      <c r="R140" s="215">
        <f>Q140*H140</f>
        <v>0.0011776000000000002</v>
      </c>
      <c r="S140" s="215">
        <v>0</v>
      </c>
      <c r="T140" s="216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17" t="s">
        <v>161</v>
      </c>
      <c r="AT140" s="217" t="s">
        <v>157</v>
      </c>
      <c r="AU140" s="217" t="s">
        <v>153</v>
      </c>
      <c r="AY140" s="18" t="s">
        <v>152</v>
      </c>
      <c r="BE140" s="218">
        <f>IF(N140="základní",J140,0)</f>
        <v>0</v>
      </c>
      <c r="BF140" s="218">
        <f>IF(N140="snížená",J140,0)</f>
        <v>0</v>
      </c>
      <c r="BG140" s="218">
        <f>IF(N140="zákl. přenesená",J140,0)</f>
        <v>0</v>
      </c>
      <c r="BH140" s="218">
        <f>IF(N140="sníž. přenesená",J140,0)</f>
        <v>0</v>
      </c>
      <c r="BI140" s="218">
        <f>IF(N140="nulová",J140,0)</f>
        <v>0</v>
      </c>
      <c r="BJ140" s="18" t="s">
        <v>79</v>
      </c>
      <c r="BK140" s="218">
        <f>ROUND(I140*H140,2)</f>
        <v>0</v>
      </c>
      <c r="BL140" s="18" t="s">
        <v>161</v>
      </c>
      <c r="BM140" s="217" t="s">
        <v>868</v>
      </c>
    </row>
    <row r="141" s="2" customFormat="1">
      <c r="A141" s="39"/>
      <c r="B141" s="40"/>
      <c r="C141" s="41"/>
      <c r="D141" s="242" t="s">
        <v>175</v>
      </c>
      <c r="E141" s="41"/>
      <c r="F141" s="243" t="s">
        <v>228</v>
      </c>
      <c r="G141" s="41"/>
      <c r="H141" s="41"/>
      <c r="I141" s="244"/>
      <c r="J141" s="41"/>
      <c r="K141" s="41"/>
      <c r="L141" s="45"/>
      <c r="M141" s="245"/>
      <c r="N141" s="246"/>
      <c r="O141" s="85"/>
      <c r="P141" s="85"/>
      <c r="Q141" s="85"/>
      <c r="R141" s="85"/>
      <c r="S141" s="85"/>
      <c r="T141" s="86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175</v>
      </c>
      <c r="AU141" s="18" t="s">
        <v>153</v>
      </c>
    </row>
    <row r="142" s="13" customFormat="1">
      <c r="A142" s="13"/>
      <c r="B142" s="219"/>
      <c r="C142" s="220"/>
      <c r="D142" s="221" t="s">
        <v>163</v>
      </c>
      <c r="E142" s="222" t="s">
        <v>19</v>
      </c>
      <c r="F142" s="223" t="s">
        <v>101</v>
      </c>
      <c r="G142" s="220"/>
      <c r="H142" s="224">
        <v>29.440000000000001</v>
      </c>
      <c r="I142" s="225"/>
      <c r="J142" s="220"/>
      <c r="K142" s="220"/>
      <c r="L142" s="226"/>
      <c r="M142" s="227"/>
      <c r="N142" s="228"/>
      <c r="O142" s="228"/>
      <c r="P142" s="228"/>
      <c r="Q142" s="228"/>
      <c r="R142" s="228"/>
      <c r="S142" s="228"/>
      <c r="T142" s="229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0" t="s">
        <v>163</v>
      </c>
      <c r="AU142" s="230" t="s">
        <v>153</v>
      </c>
      <c r="AV142" s="13" t="s">
        <v>81</v>
      </c>
      <c r="AW142" s="13" t="s">
        <v>33</v>
      </c>
      <c r="AX142" s="13" t="s">
        <v>71</v>
      </c>
      <c r="AY142" s="230" t="s">
        <v>152</v>
      </c>
    </row>
    <row r="143" s="14" customFormat="1">
      <c r="A143" s="14"/>
      <c r="B143" s="231"/>
      <c r="C143" s="232"/>
      <c r="D143" s="221" t="s">
        <v>163</v>
      </c>
      <c r="E143" s="233" t="s">
        <v>19</v>
      </c>
      <c r="F143" s="234" t="s">
        <v>166</v>
      </c>
      <c r="G143" s="232"/>
      <c r="H143" s="235">
        <v>29.440000000000001</v>
      </c>
      <c r="I143" s="236"/>
      <c r="J143" s="232"/>
      <c r="K143" s="232"/>
      <c r="L143" s="237"/>
      <c r="M143" s="238"/>
      <c r="N143" s="239"/>
      <c r="O143" s="239"/>
      <c r="P143" s="239"/>
      <c r="Q143" s="239"/>
      <c r="R143" s="239"/>
      <c r="S143" s="239"/>
      <c r="T143" s="24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41" t="s">
        <v>163</v>
      </c>
      <c r="AU143" s="241" t="s">
        <v>153</v>
      </c>
      <c r="AV143" s="14" t="s">
        <v>161</v>
      </c>
      <c r="AW143" s="14" t="s">
        <v>33</v>
      </c>
      <c r="AX143" s="14" t="s">
        <v>79</v>
      </c>
      <c r="AY143" s="241" t="s">
        <v>152</v>
      </c>
    </row>
    <row r="144" s="12" customFormat="1" ht="20.88" customHeight="1">
      <c r="A144" s="12"/>
      <c r="B144" s="190"/>
      <c r="C144" s="191"/>
      <c r="D144" s="192" t="s">
        <v>70</v>
      </c>
      <c r="E144" s="204" t="s">
        <v>229</v>
      </c>
      <c r="F144" s="204" t="s">
        <v>230</v>
      </c>
      <c r="G144" s="191"/>
      <c r="H144" s="191"/>
      <c r="I144" s="194"/>
      <c r="J144" s="205">
        <f>BK144</f>
        <v>0</v>
      </c>
      <c r="K144" s="191"/>
      <c r="L144" s="196"/>
      <c r="M144" s="197"/>
      <c r="N144" s="198"/>
      <c r="O144" s="198"/>
      <c r="P144" s="199">
        <f>SUM(P145:P148)</f>
        <v>0</v>
      </c>
      <c r="Q144" s="198"/>
      <c r="R144" s="199">
        <f>SUM(R145:R148)</f>
        <v>0</v>
      </c>
      <c r="S144" s="198"/>
      <c r="T144" s="200">
        <f>SUM(T145:T148)</f>
        <v>6.4768000000000008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01" t="s">
        <v>79</v>
      </c>
      <c r="AT144" s="202" t="s">
        <v>70</v>
      </c>
      <c r="AU144" s="202" t="s">
        <v>81</v>
      </c>
      <c r="AY144" s="201" t="s">
        <v>152</v>
      </c>
      <c r="BK144" s="203">
        <f>SUM(BK145:BK148)</f>
        <v>0</v>
      </c>
    </row>
    <row r="145" s="2" customFormat="1" ht="16.5" customHeight="1">
      <c r="A145" s="39"/>
      <c r="B145" s="40"/>
      <c r="C145" s="206" t="s">
        <v>218</v>
      </c>
      <c r="D145" s="206" t="s">
        <v>157</v>
      </c>
      <c r="E145" s="207" t="s">
        <v>243</v>
      </c>
      <c r="F145" s="208" t="s">
        <v>244</v>
      </c>
      <c r="G145" s="209" t="s">
        <v>199</v>
      </c>
      <c r="H145" s="210">
        <v>2.944</v>
      </c>
      <c r="I145" s="211"/>
      <c r="J145" s="212">
        <f>ROUND(I145*H145,2)</f>
        <v>0</v>
      </c>
      <c r="K145" s="208" t="s">
        <v>173</v>
      </c>
      <c r="L145" s="45"/>
      <c r="M145" s="213" t="s">
        <v>19</v>
      </c>
      <c r="N145" s="214" t="s">
        <v>42</v>
      </c>
      <c r="O145" s="85"/>
      <c r="P145" s="215">
        <f>O145*H145</f>
        <v>0</v>
      </c>
      <c r="Q145" s="215">
        <v>0</v>
      </c>
      <c r="R145" s="215">
        <f>Q145*H145</f>
        <v>0</v>
      </c>
      <c r="S145" s="215">
        <v>2.2000000000000002</v>
      </c>
      <c r="T145" s="216">
        <f>S145*H145</f>
        <v>6.4768000000000008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17" t="s">
        <v>161</v>
      </c>
      <c r="AT145" s="217" t="s">
        <v>157</v>
      </c>
      <c r="AU145" s="217" t="s">
        <v>153</v>
      </c>
      <c r="AY145" s="18" t="s">
        <v>152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8" t="s">
        <v>79</v>
      </c>
      <c r="BK145" s="218">
        <f>ROUND(I145*H145,2)</f>
        <v>0</v>
      </c>
      <c r="BL145" s="18" t="s">
        <v>161</v>
      </c>
      <c r="BM145" s="217" t="s">
        <v>869</v>
      </c>
    </row>
    <row r="146" s="2" customFormat="1">
      <c r="A146" s="39"/>
      <c r="B146" s="40"/>
      <c r="C146" s="41"/>
      <c r="D146" s="242" t="s">
        <v>175</v>
      </c>
      <c r="E146" s="41"/>
      <c r="F146" s="243" t="s">
        <v>246</v>
      </c>
      <c r="G146" s="41"/>
      <c r="H146" s="41"/>
      <c r="I146" s="244"/>
      <c r="J146" s="41"/>
      <c r="K146" s="41"/>
      <c r="L146" s="45"/>
      <c r="M146" s="245"/>
      <c r="N146" s="246"/>
      <c r="O146" s="85"/>
      <c r="P146" s="85"/>
      <c r="Q146" s="85"/>
      <c r="R146" s="85"/>
      <c r="S146" s="85"/>
      <c r="T146" s="86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175</v>
      </c>
      <c r="AU146" s="18" t="s">
        <v>153</v>
      </c>
    </row>
    <row r="147" s="13" customFormat="1">
      <c r="A147" s="13"/>
      <c r="B147" s="219"/>
      <c r="C147" s="220"/>
      <c r="D147" s="221" t="s">
        <v>163</v>
      </c>
      <c r="E147" s="222" t="s">
        <v>19</v>
      </c>
      <c r="F147" s="223" t="s">
        <v>247</v>
      </c>
      <c r="G147" s="220"/>
      <c r="H147" s="224">
        <v>2.944</v>
      </c>
      <c r="I147" s="225"/>
      <c r="J147" s="220"/>
      <c r="K147" s="220"/>
      <c r="L147" s="226"/>
      <c r="M147" s="227"/>
      <c r="N147" s="228"/>
      <c r="O147" s="228"/>
      <c r="P147" s="228"/>
      <c r="Q147" s="228"/>
      <c r="R147" s="228"/>
      <c r="S147" s="228"/>
      <c r="T147" s="22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0" t="s">
        <v>163</v>
      </c>
      <c r="AU147" s="230" t="s">
        <v>153</v>
      </c>
      <c r="AV147" s="13" t="s">
        <v>81</v>
      </c>
      <c r="AW147" s="13" t="s">
        <v>33</v>
      </c>
      <c r="AX147" s="13" t="s">
        <v>71</v>
      </c>
      <c r="AY147" s="230" t="s">
        <v>152</v>
      </c>
    </row>
    <row r="148" s="14" customFormat="1">
      <c r="A148" s="14"/>
      <c r="B148" s="231"/>
      <c r="C148" s="232"/>
      <c r="D148" s="221" t="s">
        <v>163</v>
      </c>
      <c r="E148" s="233" t="s">
        <v>19</v>
      </c>
      <c r="F148" s="234" t="s">
        <v>166</v>
      </c>
      <c r="G148" s="232"/>
      <c r="H148" s="235">
        <v>2.944</v>
      </c>
      <c r="I148" s="236"/>
      <c r="J148" s="232"/>
      <c r="K148" s="232"/>
      <c r="L148" s="237"/>
      <c r="M148" s="238"/>
      <c r="N148" s="239"/>
      <c r="O148" s="239"/>
      <c r="P148" s="239"/>
      <c r="Q148" s="239"/>
      <c r="R148" s="239"/>
      <c r="S148" s="239"/>
      <c r="T148" s="24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41" t="s">
        <v>163</v>
      </c>
      <c r="AU148" s="241" t="s">
        <v>153</v>
      </c>
      <c r="AV148" s="14" t="s">
        <v>161</v>
      </c>
      <c r="AW148" s="14" t="s">
        <v>33</v>
      </c>
      <c r="AX148" s="14" t="s">
        <v>79</v>
      </c>
      <c r="AY148" s="241" t="s">
        <v>152</v>
      </c>
    </row>
    <row r="149" s="12" customFormat="1" ht="22.8" customHeight="1">
      <c r="A149" s="12"/>
      <c r="B149" s="190"/>
      <c r="C149" s="191"/>
      <c r="D149" s="192" t="s">
        <v>70</v>
      </c>
      <c r="E149" s="204" t="s">
        <v>248</v>
      </c>
      <c r="F149" s="204" t="s">
        <v>249</v>
      </c>
      <c r="G149" s="191"/>
      <c r="H149" s="191"/>
      <c r="I149" s="194"/>
      <c r="J149" s="205">
        <f>BK149</f>
        <v>0</v>
      </c>
      <c r="K149" s="191"/>
      <c r="L149" s="196"/>
      <c r="M149" s="197"/>
      <c r="N149" s="198"/>
      <c r="O149" s="198"/>
      <c r="P149" s="199">
        <f>SUM(P150:P160)</f>
        <v>0</v>
      </c>
      <c r="Q149" s="198"/>
      <c r="R149" s="199">
        <f>SUM(R150:R160)</f>
        <v>0</v>
      </c>
      <c r="S149" s="198"/>
      <c r="T149" s="200">
        <f>SUM(T150:T160)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01" t="s">
        <v>79</v>
      </c>
      <c r="AT149" s="202" t="s">
        <v>70</v>
      </c>
      <c r="AU149" s="202" t="s">
        <v>79</v>
      </c>
      <c r="AY149" s="201" t="s">
        <v>152</v>
      </c>
      <c r="BK149" s="203">
        <f>SUM(BK150:BK160)</f>
        <v>0</v>
      </c>
    </row>
    <row r="150" s="2" customFormat="1" ht="24.15" customHeight="1">
      <c r="A150" s="39"/>
      <c r="B150" s="40"/>
      <c r="C150" s="206" t="s">
        <v>214</v>
      </c>
      <c r="D150" s="206" t="s">
        <v>157</v>
      </c>
      <c r="E150" s="207" t="s">
        <v>251</v>
      </c>
      <c r="F150" s="208" t="s">
        <v>252</v>
      </c>
      <c r="G150" s="209" t="s">
        <v>205</v>
      </c>
      <c r="H150" s="210">
        <v>6.9850000000000003</v>
      </c>
      <c r="I150" s="211"/>
      <c r="J150" s="212">
        <f>ROUND(I150*H150,2)</f>
        <v>0</v>
      </c>
      <c r="K150" s="208" t="s">
        <v>173</v>
      </c>
      <c r="L150" s="45"/>
      <c r="M150" s="213" t="s">
        <v>19</v>
      </c>
      <c r="N150" s="214" t="s">
        <v>42</v>
      </c>
      <c r="O150" s="85"/>
      <c r="P150" s="215">
        <f>O150*H150</f>
        <v>0</v>
      </c>
      <c r="Q150" s="215">
        <v>0</v>
      </c>
      <c r="R150" s="215">
        <f>Q150*H150</f>
        <v>0</v>
      </c>
      <c r="S150" s="215">
        <v>0</v>
      </c>
      <c r="T150" s="216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17" t="s">
        <v>161</v>
      </c>
      <c r="AT150" s="217" t="s">
        <v>157</v>
      </c>
      <c r="AU150" s="217" t="s">
        <v>81</v>
      </c>
      <c r="AY150" s="18" t="s">
        <v>152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8" t="s">
        <v>79</v>
      </c>
      <c r="BK150" s="218">
        <f>ROUND(I150*H150,2)</f>
        <v>0</v>
      </c>
      <c r="BL150" s="18" t="s">
        <v>161</v>
      </c>
      <c r="BM150" s="217" t="s">
        <v>870</v>
      </c>
    </row>
    <row r="151" s="2" customFormat="1">
      <c r="A151" s="39"/>
      <c r="B151" s="40"/>
      <c r="C151" s="41"/>
      <c r="D151" s="242" t="s">
        <v>175</v>
      </c>
      <c r="E151" s="41"/>
      <c r="F151" s="243" t="s">
        <v>254</v>
      </c>
      <c r="G151" s="41"/>
      <c r="H151" s="41"/>
      <c r="I151" s="244"/>
      <c r="J151" s="41"/>
      <c r="K151" s="41"/>
      <c r="L151" s="45"/>
      <c r="M151" s="245"/>
      <c r="N151" s="246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175</v>
      </c>
      <c r="AU151" s="18" t="s">
        <v>81</v>
      </c>
    </row>
    <row r="152" s="2" customFormat="1" ht="21.75" customHeight="1">
      <c r="A152" s="39"/>
      <c r="B152" s="40"/>
      <c r="C152" s="206" t="s">
        <v>231</v>
      </c>
      <c r="D152" s="206" t="s">
        <v>157</v>
      </c>
      <c r="E152" s="207" t="s">
        <v>256</v>
      </c>
      <c r="F152" s="208" t="s">
        <v>257</v>
      </c>
      <c r="G152" s="209" t="s">
        <v>205</v>
      </c>
      <c r="H152" s="210">
        <v>6.9850000000000003</v>
      </c>
      <c r="I152" s="211"/>
      <c r="J152" s="212">
        <f>ROUND(I152*H152,2)</f>
        <v>0</v>
      </c>
      <c r="K152" s="208" t="s">
        <v>173</v>
      </c>
      <c r="L152" s="45"/>
      <c r="M152" s="213" t="s">
        <v>19</v>
      </c>
      <c r="N152" s="214" t="s">
        <v>42</v>
      </c>
      <c r="O152" s="85"/>
      <c r="P152" s="215">
        <f>O152*H152</f>
        <v>0</v>
      </c>
      <c r="Q152" s="215">
        <v>0</v>
      </c>
      <c r="R152" s="215">
        <f>Q152*H152</f>
        <v>0</v>
      </c>
      <c r="S152" s="215">
        <v>0</v>
      </c>
      <c r="T152" s="216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17" t="s">
        <v>161</v>
      </c>
      <c r="AT152" s="217" t="s">
        <v>157</v>
      </c>
      <c r="AU152" s="217" t="s">
        <v>81</v>
      </c>
      <c r="AY152" s="18" t="s">
        <v>152</v>
      </c>
      <c r="BE152" s="218">
        <f>IF(N152="základní",J152,0)</f>
        <v>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8" t="s">
        <v>79</v>
      </c>
      <c r="BK152" s="218">
        <f>ROUND(I152*H152,2)</f>
        <v>0</v>
      </c>
      <c r="BL152" s="18" t="s">
        <v>161</v>
      </c>
      <c r="BM152" s="217" t="s">
        <v>871</v>
      </c>
    </row>
    <row r="153" s="2" customFormat="1">
      <c r="A153" s="39"/>
      <c r="B153" s="40"/>
      <c r="C153" s="41"/>
      <c r="D153" s="242" t="s">
        <v>175</v>
      </c>
      <c r="E153" s="41"/>
      <c r="F153" s="243" t="s">
        <v>259</v>
      </c>
      <c r="G153" s="41"/>
      <c r="H153" s="41"/>
      <c r="I153" s="244"/>
      <c r="J153" s="41"/>
      <c r="K153" s="41"/>
      <c r="L153" s="45"/>
      <c r="M153" s="245"/>
      <c r="N153" s="246"/>
      <c r="O153" s="85"/>
      <c r="P153" s="85"/>
      <c r="Q153" s="85"/>
      <c r="R153" s="85"/>
      <c r="S153" s="85"/>
      <c r="T153" s="86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175</v>
      </c>
      <c r="AU153" s="18" t="s">
        <v>81</v>
      </c>
    </row>
    <row r="154" s="2" customFormat="1" ht="24.15" customHeight="1">
      <c r="A154" s="39"/>
      <c r="B154" s="40"/>
      <c r="C154" s="206" t="s">
        <v>236</v>
      </c>
      <c r="D154" s="206" t="s">
        <v>157</v>
      </c>
      <c r="E154" s="207" t="s">
        <v>260</v>
      </c>
      <c r="F154" s="208" t="s">
        <v>261</v>
      </c>
      <c r="G154" s="209" t="s">
        <v>205</v>
      </c>
      <c r="H154" s="210">
        <v>69.849999999999994</v>
      </c>
      <c r="I154" s="211"/>
      <c r="J154" s="212">
        <f>ROUND(I154*H154,2)</f>
        <v>0</v>
      </c>
      <c r="K154" s="208" t="s">
        <v>173</v>
      </c>
      <c r="L154" s="45"/>
      <c r="M154" s="213" t="s">
        <v>19</v>
      </c>
      <c r="N154" s="214" t="s">
        <v>42</v>
      </c>
      <c r="O154" s="85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17" t="s">
        <v>161</v>
      </c>
      <c r="AT154" s="217" t="s">
        <v>157</v>
      </c>
      <c r="AU154" s="217" t="s">
        <v>81</v>
      </c>
      <c r="AY154" s="18" t="s">
        <v>152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8" t="s">
        <v>79</v>
      </c>
      <c r="BK154" s="218">
        <f>ROUND(I154*H154,2)</f>
        <v>0</v>
      </c>
      <c r="BL154" s="18" t="s">
        <v>161</v>
      </c>
      <c r="BM154" s="217" t="s">
        <v>872</v>
      </c>
    </row>
    <row r="155" s="2" customFormat="1">
      <c r="A155" s="39"/>
      <c r="B155" s="40"/>
      <c r="C155" s="41"/>
      <c r="D155" s="242" t="s">
        <v>175</v>
      </c>
      <c r="E155" s="41"/>
      <c r="F155" s="243" t="s">
        <v>263</v>
      </c>
      <c r="G155" s="41"/>
      <c r="H155" s="41"/>
      <c r="I155" s="244"/>
      <c r="J155" s="41"/>
      <c r="K155" s="41"/>
      <c r="L155" s="45"/>
      <c r="M155" s="245"/>
      <c r="N155" s="246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175</v>
      </c>
      <c r="AU155" s="18" t="s">
        <v>81</v>
      </c>
    </row>
    <row r="156" s="13" customFormat="1">
      <c r="A156" s="13"/>
      <c r="B156" s="219"/>
      <c r="C156" s="220"/>
      <c r="D156" s="221" t="s">
        <v>163</v>
      </c>
      <c r="E156" s="220"/>
      <c r="F156" s="223" t="s">
        <v>873</v>
      </c>
      <c r="G156" s="220"/>
      <c r="H156" s="224">
        <v>69.849999999999994</v>
      </c>
      <c r="I156" s="225"/>
      <c r="J156" s="220"/>
      <c r="K156" s="220"/>
      <c r="L156" s="226"/>
      <c r="M156" s="227"/>
      <c r="N156" s="228"/>
      <c r="O156" s="228"/>
      <c r="P156" s="228"/>
      <c r="Q156" s="228"/>
      <c r="R156" s="228"/>
      <c r="S156" s="228"/>
      <c r="T156" s="22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0" t="s">
        <v>163</v>
      </c>
      <c r="AU156" s="230" t="s">
        <v>81</v>
      </c>
      <c r="AV156" s="13" t="s">
        <v>81</v>
      </c>
      <c r="AW156" s="13" t="s">
        <v>4</v>
      </c>
      <c r="AX156" s="13" t="s">
        <v>79</v>
      </c>
      <c r="AY156" s="230" t="s">
        <v>152</v>
      </c>
    </row>
    <row r="157" s="2" customFormat="1" ht="24.15" customHeight="1">
      <c r="A157" s="39"/>
      <c r="B157" s="40"/>
      <c r="C157" s="206" t="s">
        <v>242</v>
      </c>
      <c r="D157" s="206" t="s">
        <v>157</v>
      </c>
      <c r="E157" s="207" t="s">
        <v>266</v>
      </c>
      <c r="F157" s="208" t="s">
        <v>267</v>
      </c>
      <c r="G157" s="209" t="s">
        <v>205</v>
      </c>
      <c r="H157" s="210">
        <v>6.4850000000000003</v>
      </c>
      <c r="I157" s="211"/>
      <c r="J157" s="212">
        <f>ROUND(I157*H157,2)</f>
        <v>0</v>
      </c>
      <c r="K157" s="208" t="s">
        <v>173</v>
      </c>
      <c r="L157" s="45"/>
      <c r="M157" s="213" t="s">
        <v>19</v>
      </c>
      <c r="N157" s="214" t="s">
        <v>42</v>
      </c>
      <c r="O157" s="85"/>
      <c r="P157" s="215">
        <f>O157*H157</f>
        <v>0</v>
      </c>
      <c r="Q157" s="215">
        <v>0</v>
      </c>
      <c r="R157" s="215">
        <f>Q157*H157</f>
        <v>0</v>
      </c>
      <c r="S157" s="215">
        <v>0</v>
      </c>
      <c r="T157" s="216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17" t="s">
        <v>161</v>
      </c>
      <c r="AT157" s="217" t="s">
        <v>157</v>
      </c>
      <c r="AU157" s="217" t="s">
        <v>81</v>
      </c>
      <c r="AY157" s="18" t="s">
        <v>152</v>
      </c>
      <c r="BE157" s="218">
        <f>IF(N157="základní",J157,0)</f>
        <v>0</v>
      </c>
      <c r="BF157" s="218">
        <f>IF(N157="snížená",J157,0)</f>
        <v>0</v>
      </c>
      <c r="BG157" s="218">
        <f>IF(N157="zákl. přenesená",J157,0)</f>
        <v>0</v>
      </c>
      <c r="BH157" s="218">
        <f>IF(N157="sníž. přenesená",J157,0)</f>
        <v>0</v>
      </c>
      <c r="BI157" s="218">
        <f>IF(N157="nulová",J157,0)</f>
        <v>0</v>
      </c>
      <c r="BJ157" s="18" t="s">
        <v>79</v>
      </c>
      <c r="BK157" s="218">
        <f>ROUND(I157*H157,2)</f>
        <v>0</v>
      </c>
      <c r="BL157" s="18" t="s">
        <v>161</v>
      </c>
      <c r="BM157" s="217" t="s">
        <v>874</v>
      </c>
    </row>
    <row r="158" s="2" customFormat="1">
      <c r="A158" s="39"/>
      <c r="B158" s="40"/>
      <c r="C158" s="41"/>
      <c r="D158" s="242" t="s">
        <v>175</v>
      </c>
      <c r="E158" s="41"/>
      <c r="F158" s="243" t="s">
        <v>269</v>
      </c>
      <c r="G158" s="41"/>
      <c r="H158" s="41"/>
      <c r="I158" s="244"/>
      <c r="J158" s="41"/>
      <c r="K158" s="41"/>
      <c r="L158" s="45"/>
      <c r="M158" s="245"/>
      <c r="N158" s="246"/>
      <c r="O158" s="85"/>
      <c r="P158" s="85"/>
      <c r="Q158" s="85"/>
      <c r="R158" s="85"/>
      <c r="S158" s="85"/>
      <c r="T158" s="86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175</v>
      </c>
      <c r="AU158" s="18" t="s">
        <v>81</v>
      </c>
    </row>
    <row r="159" s="2" customFormat="1" ht="24.15" customHeight="1">
      <c r="A159" s="39"/>
      <c r="B159" s="40"/>
      <c r="C159" s="206" t="s">
        <v>250</v>
      </c>
      <c r="D159" s="206" t="s">
        <v>157</v>
      </c>
      <c r="E159" s="207" t="s">
        <v>276</v>
      </c>
      <c r="F159" s="208" t="s">
        <v>277</v>
      </c>
      <c r="G159" s="209" t="s">
        <v>205</v>
      </c>
      <c r="H159" s="210">
        <v>0.5</v>
      </c>
      <c r="I159" s="211"/>
      <c r="J159" s="212">
        <f>ROUND(I159*H159,2)</f>
        <v>0</v>
      </c>
      <c r="K159" s="208" t="s">
        <v>173</v>
      </c>
      <c r="L159" s="45"/>
      <c r="M159" s="213" t="s">
        <v>19</v>
      </c>
      <c r="N159" s="214" t="s">
        <v>42</v>
      </c>
      <c r="O159" s="85"/>
      <c r="P159" s="215">
        <f>O159*H159</f>
        <v>0</v>
      </c>
      <c r="Q159" s="215">
        <v>0</v>
      </c>
      <c r="R159" s="215">
        <f>Q159*H159</f>
        <v>0</v>
      </c>
      <c r="S159" s="215">
        <v>0</v>
      </c>
      <c r="T159" s="216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17" t="s">
        <v>161</v>
      </c>
      <c r="AT159" s="217" t="s">
        <v>157</v>
      </c>
      <c r="AU159" s="217" t="s">
        <v>81</v>
      </c>
      <c r="AY159" s="18" t="s">
        <v>152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8" t="s">
        <v>79</v>
      </c>
      <c r="BK159" s="218">
        <f>ROUND(I159*H159,2)</f>
        <v>0</v>
      </c>
      <c r="BL159" s="18" t="s">
        <v>161</v>
      </c>
      <c r="BM159" s="217" t="s">
        <v>875</v>
      </c>
    </row>
    <row r="160" s="2" customFormat="1">
      <c r="A160" s="39"/>
      <c r="B160" s="40"/>
      <c r="C160" s="41"/>
      <c r="D160" s="242" t="s">
        <v>175</v>
      </c>
      <c r="E160" s="41"/>
      <c r="F160" s="243" t="s">
        <v>279</v>
      </c>
      <c r="G160" s="41"/>
      <c r="H160" s="41"/>
      <c r="I160" s="244"/>
      <c r="J160" s="41"/>
      <c r="K160" s="41"/>
      <c r="L160" s="45"/>
      <c r="M160" s="245"/>
      <c r="N160" s="246"/>
      <c r="O160" s="85"/>
      <c r="P160" s="85"/>
      <c r="Q160" s="85"/>
      <c r="R160" s="85"/>
      <c r="S160" s="85"/>
      <c r="T160" s="86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175</v>
      </c>
      <c r="AU160" s="18" t="s">
        <v>81</v>
      </c>
    </row>
    <row r="161" s="12" customFormat="1" ht="22.8" customHeight="1">
      <c r="A161" s="12"/>
      <c r="B161" s="190"/>
      <c r="C161" s="191"/>
      <c r="D161" s="192" t="s">
        <v>70</v>
      </c>
      <c r="E161" s="204" t="s">
        <v>280</v>
      </c>
      <c r="F161" s="204" t="s">
        <v>281</v>
      </c>
      <c r="G161" s="191"/>
      <c r="H161" s="191"/>
      <c r="I161" s="194"/>
      <c r="J161" s="205">
        <f>BK161</f>
        <v>0</v>
      </c>
      <c r="K161" s="191"/>
      <c r="L161" s="196"/>
      <c r="M161" s="197"/>
      <c r="N161" s="198"/>
      <c r="O161" s="198"/>
      <c r="P161" s="199">
        <f>SUM(P162:P163)</f>
        <v>0</v>
      </c>
      <c r="Q161" s="198"/>
      <c r="R161" s="199">
        <f>SUM(R162:R163)</f>
        <v>0</v>
      </c>
      <c r="S161" s="198"/>
      <c r="T161" s="200">
        <f>SUM(T162:T163)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01" t="s">
        <v>79</v>
      </c>
      <c r="AT161" s="202" t="s">
        <v>70</v>
      </c>
      <c r="AU161" s="202" t="s">
        <v>79</v>
      </c>
      <c r="AY161" s="201" t="s">
        <v>152</v>
      </c>
      <c r="BK161" s="203">
        <f>SUM(BK162:BK163)</f>
        <v>0</v>
      </c>
    </row>
    <row r="162" s="2" customFormat="1" ht="33" customHeight="1">
      <c r="A162" s="39"/>
      <c r="B162" s="40"/>
      <c r="C162" s="206" t="s">
        <v>255</v>
      </c>
      <c r="D162" s="206" t="s">
        <v>157</v>
      </c>
      <c r="E162" s="207" t="s">
        <v>283</v>
      </c>
      <c r="F162" s="208" t="s">
        <v>284</v>
      </c>
      <c r="G162" s="209" t="s">
        <v>205</v>
      </c>
      <c r="H162" s="210">
        <v>6.1070000000000002</v>
      </c>
      <c r="I162" s="211"/>
      <c r="J162" s="212">
        <f>ROUND(I162*H162,2)</f>
        <v>0</v>
      </c>
      <c r="K162" s="208" t="s">
        <v>173</v>
      </c>
      <c r="L162" s="45"/>
      <c r="M162" s="213" t="s">
        <v>19</v>
      </c>
      <c r="N162" s="214" t="s">
        <v>42</v>
      </c>
      <c r="O162" s="85"/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17" t="s">
        <v>161</v>
      </c>
      <c r="AT162" s="217" t="s">
        <v>157</v>
      </c>
      <c r="AU162" s="217" t="s">
        <v>81</v>
      </c>
      <c r="AY162" s="18" t="s">
        <v>152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8" t="s">
        <v>79</v>
      </c>
      <c r="BK162" s="218">
        <f>ROUND(I162*H162,2)</f>
        <v>0</v>
      </c>
      <c r="BL162" s="18" t="s">
        <v>161</v>
      </c>
      <c r="BM162" s="217" t="s">
        <v>876</v>
      </c>
    </row>
    <row r="163" s="2" customFormat="1">
      <c r="A163" s="39"/>
      <c r="B163" s="40"/>
      <c r="C163" s="41"/>
      <c r="D163" s="242" t="s">
        <v>175</v>
      </c>
      <c r="E163" s="41"/>
      <c r="F163" s="243" t="s">
        <v>286</v>
      </c>
      <c r="G163" s="41"/>
      <c r="H163" s="41"/>
      <c r="I163" s="244"/>
      <c r="J163" s="41"/>
      <c r="K163" s="41"/>
      <c r="L163" s="45"/>
      <c r="M163" s="245"/>
      <c r="N163" s="246"/>
      <c r="O163" s="85"/>
      <c r="P163" s="85"/>
      <c r="Q163" s="85"/>
      <c r="R163" s="85"/>
      <c r="S163" s="85"/>
      <c r="T163" s="86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175</v>
      </c>
      <c r="AU163" s="18" t="s">
        <v>81</v>
      </c>
    </row>
    <row r="164" s="12" customFormat="1" ht="25.92" customHeight="1">
      <c r="A164" s="12"/>
      <c r="B164" s="190"/>
      <c r="C164" s="191"/>
      <c r="D164" s="192" t="s">
        <v>70</v>
      </c>
      <c r="E164" s="193" t="s">
        <v>287</v>
      </c>
      <c r="F164" s="193" t="s">
        <v>288</v>
      </c>
      <c r="G164" s="191"/>
      <c r="H164" s="191"/>
      <c r="I164" s="194"/>
      <c r="J164" s="195">
        <f>BK164</f>
        <v>0</v>
      </c>
      <c r="K164" s="191"/>
      <c r="L164" s="196"/>
      <c r="M164" s="197"/>
      <c r="N164" s="198"/>
      <c r="O164" s="198"/>
      <c r="P164" s="199">
        <f>P165+P180+P184+P187+P192+P215+P241+P267</f>
        <v>0</v>
      </c>
      <c r="Q164" s="198"/>
      <c r="R164" s="199">
        <f>R165+R180+R184+R187+R192+R215+R241+R267</f>
        <v>0.75030751999999989</v>
      </c>
      <c r="S164" s="198"/>
      <c r="T164" s="200">
        <f>T165+T180+T184+T187+T192+T215+T241+T267</f>
        <v>0.50849688000000004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01" t="s">
        <v>81</v>
      </c>
      <c r="AT164" s="202" t="s">
        <v>70</v>
      </c>
      <c r="AU164" s="202" t="s">
        <v>71</v>
      </c>
      <c r="AY164" s="201" t="s">
        <v>152</v>
      </c>
      <c r="BK164" s="203">
        <f>BK165+BK180+BK184+BK187+BK192+BK215+BK241+BK267</f>
        <v>0</v>
      </c>
    </row>
    <row r="165" s="12" customFormat="1" ht="22.8" customHeight="1">
      <c r="A165" s="12"/>
      <c r="B165" s="190"/>
      <c r="C165" s="191"/>
      <c r="D165" s="192" t="s">
        <v>70</v>
      </c>
      <c r="E165" s="204" t="s">
        <v>289</v>
      </c>
      <c r="F165" s="204" t="s">
        <v>290</v>
      </c>
      <c r="G165" s="191"/>
      <c r="H165" s="191"/>
      <c r="I165" s="194"/>
      <c r="J165" s="205">
        <f>BK165</f>
        <v>0</v>
      </c>
      <c r="K165" s="191"/>
      <c r="L165" s="196"/>
      <c r="M165" s="197"/>
      <c r="N165" s="198"/>
      <c r="O165" s="198"/>
      <c r="P165" s="199">
        <f>SUM(P166:P179)</f>
        <v>0</v>
      </c>
      <c r="Q165" s="198"/>
      <c r="R165" s="199">
        <f>SUM(R166:R179)</f>
        <v>0.031742199999999998</v>
      </c>
      <c r="S165" s="198"/>
      <c r="T165" s="200">
        <f>SUM(T166:T179)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01" t="s">
        <v>81</v>
      </c>
      <c r="AT165" s="202" t="s">
        <v>70</v>
      </c>
      <c r="AU165" s="202" t="s">
        <v>79</v>
      </c>
      <c r="AY165" s="201" t="s">
        <v>152</v>
      </c>
      <c r="BK165" s="203">
        <f>SUM(BK166:BK179)</f>
        <v>0</v>
      </c>
    </row>
    <row r="166" s="2" customFormat="1" ht="24.15" customHeight="1">
      <c r="A166" s="39"/>
      <c r="B166" s="40"/>
      <c r="C166" s="206" t="s">
        <v>8</v>
      </c>
      <c r="D166" s="206" t="s">
        <v>157</v>
      </c>
      <c r="E166" s="207" t="s">
        <v>292</v>
      </c>
      <c r="F166" s="208" t="s">
        <v>293</v>
      </c>
      <c r="G166" s="209" t="s">
        <v>160</v>
      </c>
      <c r="H166" s="210">
        <v>29.440000000000001</v>
      </c>
      <c r="I166" s="211"/>
      <c r="J166" s="212">
        <f>ROUND(I166*H166,2)</f>
        <v>0</v>
      </c>
      <c r="K166" s="208" t="s">
        <v>173</v>
      </c>
      <c r="L166" s="45"/>
      <c r="M166" s="213" t="s">
        <v>19</v>
      </c>
      <c r="N166" s="214" t="s">
        <v>42</v>
      </c>
      <c r="O166" s="85"/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17" t="s">
        <v>265</v>
      </c>
      <c r="AT166" s="217" t="s">
        <v>157</v>
      </c>
      <c r="AU166" s="217" t="s">
        <v>81</v>
      </c>
      <c r="AY166" s="18" t="s">
        <v>152</v>
      </c>
      <c r="BE166" s="218">
        <f>IF(N166="základní",J166,0)</f>
        <v>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8" t="s">
        <v>79</v>
      </c>
      <c r="BK166" s="218">
        <f>ROUND(I166*H166,2)</f>
        <v>0</v>
      </c>
      <c r="BL166" s="18" t="s">
        <v>265</v>
      </c>
      <c r="BM166" s="217" t="s">
        <v>877</v>
      </c>
    </row>
    <row r="167" s="2" customFormat="1">
      <c r="A167" s="39"/>
      <c r="B167" s="40"/>
      <c r="C167" s="41"/>
      <c r="D167" s="242" t="s">
        <v>175</v>
      </c>
      <c r="E167" s="41"/>
      <c r="F167" s="243" t="s">
        <v>295</v>
      </c>
      <c r="G167" s="41"/>
      <c r="H167" s="41"/>
      <c r="I167" s="244"/>
      <c r="J167" s="41"/>
      <c r="K167" s="41"/>
      <c r="L167" s="45"/>
      <c r="M167" s="245"/>
      <c r="N167" s="246"/>
      <c r="O167" s="85"/>
      <c r="P167" s="85"/>
      <c r="Q167" s="85"/>
      <c r="R167" s="85"/>
      <c r="S167" s="85"/>
      <c r="T167" s="86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175</v>
      </c>
      <c r="AU167" s="18" t="s">
        <v>81</v>
      </c>
    </row>
    <row r="168" s="2" customFormat="1" ht="16.5" customHeight="1">
      <c r="A168" s="39"/>
      <c r="B168" s="40"/>
      <c r="C168" s="247" t="s">
        <v>265</v>
      </c>
      <c r="D168" s="247" t="s">
        <v>296</v>
      </c>
      <c r="E168" s="248" t="s">
        <v>878</v>
      </c>
      <c r="F168" s="249" t="s">
        <v>879</v>
      </c>
      <c r="G168" s="250" t="s">
        <v>160</v>
      </c>
      <c r="H168" s="251">
        <v>30.029</v>
      </c>
      <c r="I168" s="252"/>
      <c r="J168" s="253">
        <f>ROUND(I168*H168,2)</f>
        <v>0</v>
      </c>
      <c r="K168" s="249" t="s">
        <v>173</v>
      </c>
      <c r="L168" s="254"/>
      <c r="M168" s="255" t="s">
        <v>19</v>
      </c>
      <c r="N168" s="256" t="s">
        <v>42</v>
      </c>
      <c r="O168" s="85"/>
      <c r="P168" s="215">
        <f>O168*H168</f>
        <v>0</v>
      </c>
      <c r="Q168" s="215">
        <v>0.00059999999999999995</v>
      </c>
      <c r="R168" s="215">
        <f>Q168*H168</f>
        <v>0.018017399999999999</v>
      </c>
      <c r="S168" s="215">
        <v>0</v>
      </c>
      <c r="T168" s="216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17" t="s">
        <v>299</v>
      </c>
      <c r="AT168" s="217" t="s">
        <v>296</v>
      </c>
      <c r="AU168" s="217" t="s">
        <v>81</v>
      </c>
      <c r="AY168" s="18" t="s">
        <v>152</v>
      </c>
      <c r="BE168" s="218">
        <f>IF(N168="základní",J168,0)</f>
        <v>0</v>
      </c>
      <c r="BF168" s="218">
        <f>IF(N168="snížená",J168,0)</f>
        <v>0</v>
      </c>
      <c r="BG168" s="218">
        <f>IF(N168="zákl. přenesená",J168,0)</f>
        <v>0</v>
      </c>
      <c r="BH168" s="218">
        <f>IF(N168="sníž. přenesená",J168,0)</f>
        <v>0</v>
      </c>
      <c r="BI168" s="218">
        <f>IF(N168="nulová",J168,0)</f>
        <v>0</v>
      </c>
      <c r="BJ168" s="18" t="s">
        <v>79</v>
      </c>
      <c r="BK168" s="218">
        <f>ROUND(I168*H168,2)</f>
        <v>0</v>
      </c>
      <c r="BL168" s="18" t="s">
        <v>265</v>
      </c>
      <c r="BM168" s="217" t="s">
        <v>880</v>
      </c>
    </row>
    <row r="169" s="13" customFormat="1">
      <c r="A169" s="13"/>
      <c r="B169" s="219"/>
      <c r="C169" s="220"/>
      <c r="D169" s="221" t="s">
        <v>163</v>
      </c>
      <c r="E169" s="222" t="s">
        <v>19</v>
      </c>
      <c r="F169" s="223" t="s">
        <v>101</v>
      </c>
      <c r="G169" s="220"/>
      <c r="H169" s="224">
        <v>29.440000000000001</v>
      </c>
      <c r="I169" s="225"/>
      <c r="J169" s="220"/>
      <c r="K169" s="220"/>
      <c r="L169" s="226"/>
      <c r="M169" s="227"/>
      <c r="N169" s="228"/>
      <c r="O169" s="228"/>
      <c r="P169" s="228"/>
      <c r="Q169" s="228"/>
      <c r="R169" s="228"/>
      <c r="S169" s="228"/>
      <c r="T169" s="229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0" t="s">
        <v>163</v>
      </c>
      <c r="AU169" s="230" t="s">
        <v>81</v>
      </c>
      <c r="AV169" s="13" t="s">
        <v>81</v>
      </c>
      <c r="AW169" s="13" t="s">
        <v>33</v>
      </c>
      <c r="AX169" s="13" t="s">
        <v>71</v>
      </c>
      <c r="AY169" s="230" t="s">
        <v>152</v>
      </c>
    </row>
    <row r="170" s="14" customFormat="1">
      <c r="A170" s="14"/>
      <c r="B170" s="231"/>
      <c r="C170" s="232"/>
      <c r="D170" s="221" t="s">
        <v>163</v>
      </c>
      <c r="E170" s="233" t="s">
        <v>19</v>
      </c>
      <c r="F170" s="234" t="s">
        <v>166</v>
      </c>
      <c r="G170" s="232"/>
      <c r="H170" s="235">
        <v>29.440000000000001</v>
      </c>
      <c r="I170" s="236"/>
      <c r="J170" s="232"/>
      <c r="K170" s="232"/>
      <c r="L170" s="237"/>
      <c r="M170" s="238"/>
      <c r="N170" s="239"/>
      <c r="O170" s="239"/>
      <c r="P170" s="239"/>
      <c r="Q170" s="239"/>
      <c r="R170" s="239"/>
      <c r="S170" s="239"/>
      <c r="T170" s="240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41" t="s">
        <v>163</v>
      </c>
      <c r="AU170" s="241" t="s">
        <v>81</v>
      </c>
      <c r="AV170" s="14" t="s">
        <v>161</v>
      </c>
      <c r="AW170" s="14" t="s">
        <v>33</v>
      </c>
      <c r="AX170" s="14" t="s">
        <v>79</v>
      </c>
      <c r="AY170" s="241" t="s">
        <v>152</v>
      </c>
    </row>
    <row r="171" s="13" customFormat="1">
      <c r="A171" s="13"/>
      <c r="B171" s="219"/>
      <c r="C171" s="220"/>
      <c r="D171" s="221" t="s">
        <v>163</v>
      </c>
      <c r="E171" s="220"/>
      <c r="F171" s="223" t="s">
        <v>881</v>
      </c>
      <c r="G171" s="220"/>
      <c r="H171" s="224">
        <v>30.029</v>
      </c>
      <c r="I171" s="225"/>
      <c r="J171" s="220"/>
      <c r="K171" s="220"/>
      <c r="L171" s="226"/>
      <c r="M171" s="227"/>
      <c r="N171" s="228"/>
      <c r="O171" s="228"/>
      <c r="P171" s="228"/>
      <c r="Q171" s="228"/>
      <c r="R171" s="228"/>
      <c r="S171" s="228"/>
      <c r="T171" s="22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0" t="s">
        <v>163</v>
      </c>
      <c r="AU171" s="230" t="s">
        <v>81</v>
      </c>
      <c r="AV171" s="13" t="s">
        <v>81</v>
      </c>
      <c r="AW171" s="13" t="s">
        <v>4</v>
      </c>
      <c r="AX171" s="13" t="s">
        <v>79</v>
      </c>
      <c r="AY171" s="230" t="s">
        <v>152</v>
      </c>
    </row>
    <row r="172" s="2" customFormat="1" ht="24.15" customHeight="1">
      <c r="A172" s="39"/>
      <c r="B172" s="40"/>
      <c r="C172" s="206" t="s">
        <v>270</v>
      </c>
      <c r="D172" s="206" t="s">
        <v>157</v>
      </c>
      <c r="E172" s="207" t="s">
        <v>303</v>
      </c>
      <c r="F172" s="208" t="s">
        <v>304</v>
      </c>
      <c r="G172" s="209" t="s">
        <v>160</v>
      </c>
      <c r="H172" s="210">
        <v>29.440000000000001</v>
      </c>
      <c r="I172" s="211"/>
      <c r="J172" s="212">
        <f>ROUND(I172*H172,2)</f>
        <v>0</v>
      </c>
      <c r="K172" s="208" t="s">
        <v>173</v>
      </c>
      <c r="L172" s="45"/>
      <c r="M172" s="213" t="s">
        <v>19</v>
      </c>
      <c r="N172" s="214" t="s">
        <v>42</v>
      </c>
      <c r="O172" s="85"/>
      <c r="P172" s="215">
        <f>O172*H172</f>
        <v>0</v>
      </c>
      <c r="Q172" s="215">
        <v>0</v>
      </c>
      <c r="R172" s="215">
        <f>Q172*H172</f>
        <v>0</v>
      </c>
      <c r="S172" s="215">
        <v>0</v>
      </c>
      <c r="T172" s="216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17" t="s">
        <v>265</v>
      </c>
      <c r="AT172" s="217" t="s">
        <v>157</v>
      </c>
      <c r="AU172" s="217" t="s">
        <v>81</v>
      </c>
      <c r="AY172" s="18" t="s">
        <v>152</v>
      </c>
      <c r="BE172" s="218">
        <f>IF(N172="základní",J172,0)</f>
        <v>0</v>
      </c>
      <c r="BF172" s="218">
        <f>IF(N172="snížená",J172,0)</f>
        <v>0</v>
      </c>
      <c r="BG172" s="218">
        <f>IF(N172="zákl. přenesená",J172,0)</f>
        <v>0</v>
      </c>
      <c r="BH172" s="218">
        <f>IF(N172="sníž. přenesená",J172,0)</f>
        <v>0</v>
      </c>
      <c r="BI172" s="218">
        <f>IF(N172="nulová",J172,0)</f>
        <v>0</v>
      </c>
      <c r="BJ172" s="18" t="s">
        <v>79</v>
      </c>
      <c r="BK172" s="218">
        <f>ROUND(I172*H172,2)</f>
        <v>0</v>
      </c>
      <c r="BL172" s="18" t="s">
        <v>265</v>
      </c>
      <c r="BM172" s="217" t="s">
        <v>882</v>
      </c>
    </row>
    <row r="173" s="2" customFormat="1">
      <c r="A173" s="39"/>
      <c r="B173" s="40"/>
      <c r="C173" s="41"/>
      <c r="D173" s="242" t="s">
        <v>175</v>
      </c>
      <c r="E173" s="41"/>
      <c r="F173" s="243" t="s">
        <v>306</v>
      </c>
      <c r="G173" s="41"/>
      <c r="H173" s="41"/>
      <c r="I173" s="244"/>
      <c r="J173" s="41"/>
      <c r="K173" s="41"/>
      <c r="L173" s="45"/>
      <c r="M173" s="245"/>
      <c r="N173" s="246"/>
      <c r="O173" s="85"/>
      <c r="P173" s="85"/>
      <c r="Q173" s="85"/>
      <c r="R173" s="85"/>
      <c r="S173" s="85"/>
      <c r="T173" s="86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175</v>
      </c>
      <c r="AU173" s="18" t="s">
        <v>81</v>
      </c>
    </row>
    <row r="174" s="2" customFormat="1" ht="16.5" customHeight="1">
      <c r="A174" s="39"/>
      <c r="B174" s="40"/>
      <c r="C174" s="247" t="s">
        <v>275</v>
      </c>
      <c r="D174" s="247" t="s">
        <v>296</v>
      </c>
      <c r="E174" s="248" t="s">
        <v>308</v>
      </c>
      <c r="F174" s="249" t="s">
        <v>309</v>
      </c>
      <c r="G174" s="250" t="s">
        <v>160</v>
      </c>
      <c r="H174" s="251">
        <v>34.311999999999998</v>
      </c>
      <c r="I174" s="252"/>
      <c r="J174" s="253">
        <f>ROUND(I174*H174,2)</f>
        <v>0</v>
      </c>
      <c r="K174" s="249" t="s">
        <v>173</v>
      </c>
      <c r="L174" s="254"/>
      <c r="M174" s="255" t="s">
        <v>19</v>
      </c>
      <c r="N174" s="256" t="s">
        <v>42</v>
      </c>
      <c r="O174" s="85"/>
      <c r="P174" s="215">
        <f>O174*H174</f>
        <v>0</v>
      </c>
      <c r="Q174" s="215">
        <v>0.00040000000000000002</v>
      </c>
      <c r="R174" s="215">
        <f>Q174*H174</f>
        <v>0.013724800000000001</v>
      </c>
      <c r="S174" s="215">
        <v>0</v>
      </c>
      <c r="T174" s="216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17" t="s">
        <v>299</v>
      </c>
      <c r="AT174" s="217" t="s">
        <v>296</v>
      </c>
      <c r="AU174" s="217" t="s">
        <v>81</v>
      </c>
      <c r="AY174" s="18" t="s">
        <v>152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8" t="s">
        <v>79</v>
      </c>
      <c r="BK174" s="218">
        <f>ROUND(I174*H174,2)</f>
        <v>0</v>
      </c>
      <c r="BL174" s="18" t="s">
        <v>265</v>
      </c>
      <c r="BM174" s="217" t="s">
        <v>883</v>
      </c>
    </row>
    <row r="175" s="13" customFormat="1">
      <c r="A175" s="13"/>
      <c r="B175" s="219"/>
      <c r="C175" s="220"/>
      <c r="D175" s="221" t="s">
        <v>163</v>
      </c>
      <c r="E175" s="222" t="s">
        <v>19</v>
      </c>
      <c r="F175" s="223" t="s">
        <v>101</v>
      </c>
      <c r="G175" s="220"/>
      <c r="H175" s="224">
        <v>29.440000000000001</v>
      </c>
      <c r="I175" s="225"/>
      <c r="J175" s="220"/>
      <c r="K175" s="220"/>
      <c r="L175" s="226"/>
      <c r="M175" s="227"/>
      <c r="N175" s="228"/>
      <c r="O175" s="228"/>
      <c r="P175" s="228"/>
      <c r="Q175" s="228"/>
      <c r="R175" s="228"/>
      <c r="S175" s="228"/>
      <c r="T175" s="229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0" t="s">
        <v>163</v>
      </c>
      <c r="AU175" s="230" t="s">
        <v>81</v>
      </c>
      <c r="AV175" s="13" t="s">
        <v>81</v>
      </c>
      <c r="AW175" s="13" t="s">
        <v>33</v>
      </c>
      <c r="AX175" s="13" t="s">
        <v>71</v>
      </c>
      <c r="AY175" s="230" t="s">
        <v>152</v>
      </c>
    </row>
    <row r="176" s="14" customFormat="1">
      <c r="A176" s="14"/>
      <c r="B176" s="231"/>
      <c r="C176" s="232"/>
      <c r="D176" s="221" t="s">
        <v>163</v>
      </c>
      <c r="E176" s="233" t="s">
        <v>19</v>
      </c>
      <c r="F176" s="234" t="s">
        <v>166</v>
      </c>
      <c r="G176" s="232"/>
      <c r="H176" s="235">
        <v>29.440000000000001</v>
      </c>
      <c r="I176" s="236"/>
      <c r="J176" s="232"/>
      <c r="K176" s="232"/>
      <c r="L176" s="237"/>
      <c r="M176" s="238"/>
      <c r="N176" s="239"/>
      <c r="O176" s="239"/>
      <c r="P176" s="239"/>
      <c r="Q176" s="239"/>
      <c r="R176" s="239"/>
      <c r="S176" s="239"/>
      <c r="T176" s="240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41" t="s">
        <v>163</v>
      </c>
      <c r="AU176" s="241" t="s">
        <v>81</v>
      </c>
      <c r="AV176" s="14" t="s">
        <v>161</v>
      </c>
      <c r="AW176" s="14" t="s">
        <v>33</v>
      </c>
      <c r="AX176" s="14" t="s">
        <v>79</v>
      </c>
      <c r="AY176" s="241" t="s">
        <v>152</v>
      </c>
    </row>
    <row r="177" s="13" customFormat="1">
      <c r="A177" s="13"/>
      <c r="B177" s="219"/>
      <c r="C177" s="220"/>
      <c r="D177" s="221" t="s">
        <v>163</v>
      </c>
      <c r="E177" s="220"/>
      <c r="F177" s="223" t="s">
        <v>884</v>
      </c>
      <c r="G177" s="220"/>
      <c r="H177" s="224">
        <v>34.311999999999998</v>
      </c>
      <c r="I177" s="225"/>
      <c r="J177" s="220"/>
      <c r="K177" s="220"/>
      <c r="L177" s="226"/>
      <c r="M177" s="227"/>
      <c r="N177" s="228"/>
      <c r="O177" s="228"/>
      <c r="P177" s="228"/>
      <c r="Q177" s="228"/>
      <c r="R177" s="228"/>
      <c r="S177" s="228"/>
      <c r="T177" s="22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0" t="s">
        <v>163</v>
      </c>
      <c r="AU177" s="230" t="s">
        <v>81</v>
      </c>
      <c r="AV177" s="13" t="s">
        <v>81</v>
      </c>
      <c r="AW177" s="13" t="s">
        <v>4</v>
      </c>
      <c r="AX177" s="13" t="s">
        <v>79</v>
      </c>
      <c r="AY177" s="230" t="s">
        <v>152</v>
      </c>
    </row>
    <row r="178" s="2" customFormat="1" ht="24.15" customHeight="1">
      <c r="A178" s="39"/>
      <c r="B178" s="40"/>
      <c r="C178" s="206" t="s">
        <v>282</v>
      </c>
      <c r="D178" s="206" t="s">
        <v>157</v>
      </c>
      <c r="E178" s="207" t="s">
        <v>313</v>
      </c>
      <c r="F178" s="208" t="s">
        <v>314</v>
      </c>
      <c r="G178" s="209" t="s">
        <v>205</v>
      </c>
      <c r="H178" s="210">
        <v>0.032000000000000001</v>
      </c>
      <c r="I178" s="211"/>
      <c r="J178" s="212">
        <f>ROUND(I178*H178,2)</f>
        <v>0</v>
      </c>
      <c r="K178" s="208" t="s">
        <v>173</v>
      </c>
      <c r="L178" s="45"/>
      <c r="M178" s="213" t="s">
        <v>19</v>
      </c>
      <c r="N178" s="214" t="s">
        <v>42</v>
      </c>
      <c r="O178" s="85"/>
      <c r="P178" s="215">
        <f>O178*H178</f>
        <v>0</v>
      </c>
      <c r="Q178" s="215">
        <v>0</v>
      </c>
      <c r="R178" s="215">
        <f>Q178*H178</f>
        <v>0</v>
      </c>
      <c r="S178" s="215">
        <v>0</v>
      </c>
      <c r="T178" s="216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17" t="s">
        <v>265</v>
      </c>
      <c r="AT178" s="217" t="s">
        <v>157</v>
      </c>
      <c r="AU178" s="217" t="s">
        <v>81</v>
      </c>
      <c r="AY178" s="18" t="s">
        <v>152</v>
      </c>
      <c r="BE178" s="218">
        <f>IF(N178="základní",J178,0)</f>
        <v>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8" t="s">
        <v>79</v>
      </c>
      <c r="BK178" s="218">
        <f>ROUND(I178*H178,2)</f>
        <v>0</v>
      </c>
      <c r="BL178" s="18" t="s">
        <v>265</v>
      </c>
      <c r="BM178" s="217" t="s">
        <v>885</v>
      </c>
    </row>
    <row r="179" s="2" customFormat="1">
      <c r="A179" s="39"/>
      <c r="B179" s="40"/>
      <c r="C179" s="41"/>
      <c r="D179" s="242" t="s">
        <v>175</v>
      </c>
      <c r="E179" s="41"/>
      <c r="F179" s="243" t="s">
        <v>316</v>
      </c>
      <c r="G179" s="41"/>
      <c r="H179" s="41"/>
      <c r="I179" s="244"/>
      <c r="J179" s="41"/>
      <c r="K179" s="41"/>
      <c r="L179" s="45"/>
      <c r="M179" s="245"/>
      <c r="N179" s="246"/>
      <c r="O179" s="85"/>
      <c r="P179" s="85"/>
      <c r="Q179" s="85"/>
      <c r="R179" s="85"/>
      <c r="S179" s="85"/>
      <c r="T179" s="8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175</v>
      </c>
      <c r="AU179" s="18" t="s">
        <v>81</v>
      </c>
    </row>
    <row r="180" s="12" customFormat="1" ht="22.8" customHeight="1">
      <c r="A180" s="12"/>
      <c r="B180" s="190"/>
      <c r="C180" s="191"/>
      <c r="D180" s="192" t="s">
        <v>70</v>
      </c>
      <c r="E180" s="204" t="s">
        <v>317</v>
      </c>
      <c r="F180" s="204" t="s">
        <v>318</v>
      </c>
      <c r="G180" s="191"/>
      <c r="H180" s="191"/>
      <c r="I180" s="194"/>
      <c r="J180" s="205">
        <f>BK180</f>
        <v>0</v>
      </c>
      <c r="K180" s="191"/>
      <c r="L180" s="196"/>
      <c r="M180" s="197"/>
      <c r="N180" s="198"/>
      <c r="O180" s="198"/>
      <c r="P180" s="199">
        <f>SUM(P181:P183)</f>
        <v>0</v>
      </c>
      <c r="Q180" s="198"/>
      <c r="R180" s="199">
        <f>SUM(R181:R183)</f>
        <v>0</v>
      </c>
      <c r="S180" s="198"/>
      <c r="T180" s="200">
        <f>SUM(T181:T183)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01" t="s">
        <v>81</v>
      </c>
      <c r="AT180" s="202" t="s">
        <v>70</v>
      </c>
      <c r="AU180" s="202" t="s">
        <v>79</v>
      </c>
      <c r="AY180" s="201" t="s">
        <v>152</v>
      </c>
      <c r="BK180" s="203">
        <f>SUM(BK181:BK183)</f>
        <v>0</v>
      </c>
    </row>
    <row r="181" s="2" customFormat="1" ht="16.5" customHeight="1">
      <c r="A181" s="39"/>
      <c r="B181" s="40"/>
      <c r="C181" s="206" t="s">
        <v>291</v>
      </c>
      <c r="D181" s="206" t="s">
        <v>157</v>
      </c>
      <c r="E181" s="207" t="s">
        <v>320</v>
      </c>
      <c r="F181" s="208" t="s">
        <v>321</v>
      </c>
      <c r="G181" s="209" t="s">
        <v>322</v>
      </c>
      <c r="H181" s="210">
        <v>1.5</v>
      </c>
      <c r="I181" s="211"/>
      <c r="J181" s="212">
        <f>ROUND(I181*H181,2)</f>
        <v>0</v>
      </c>
      <c r="K181" s="208" t="s">
        <v>19</v>
      </c>
      <c r="L181" s="45"/>
      <c r="M181" s="213" t="s">
        <v>19</v>
      </c>
      <c r="N181" s="214" t="s">
        <v>42</v>
      </c>
      <c r="O181" s="85"/>
      <c r="P181" s="215">
        <f>O181*H181</f>
        <v>0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17" t="s">
        <v>265</v>
      </c>
      <c r="AT181" s="217" t="s">
        <v>157</v>
      </c>
      <c r="AU181" s="217" t="s">
        <v>81</v>
      </c>
      <c r="AY181" s="18" t="s">
        <v>152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8" t="s">
        <v>79</v>
      </c>
      <c r="BK181" s="218">
        <f>ROUND(I181*H181,2)</f>
        <v>0</v>
      </c>
      <c r="BL181" s="18" t="s">
        <v>265</v>
      </c>
      <c r="BM181" s="217" t="s">
        <v>886</v>
      </c>
    </row>
    <row r="182" s="2" customFormat="1" ht="16.5" customHeight="1">
      <c r="A182" s="39"/>
      <c r="B182" s="40"/>
      <c r="C182" s="206" t="s">
        <v>7</v>
      </c>
      <c r="D182" s="206" t="s">
        <v>157</v>
      </c>
      <c r="E182" s="207" t="s">
        <v>325</v>
      </c>
      <c r="F182" s="208" t="s">
        <v>326</v>
      </c>
      <c r="G182" s="209" t="s">
        <v>322</v>
      </c>
      <c r="H182" s="210">
        <v>1.5</v>
      </c>
      <c r="I182" s="211"/>
      <c r="J182" s="212">
        <f>ROUND(I182*H182,2)</f>
        <v>0</v>
      </c>
      <c r="K182" s="208" t="s">
        <v>19</v>
      </c>
      <c r="L182" s="45"/>
      <c r="M182" s="213" t="s">
        <v>19</v>
      </c>
      <c r="N182" s="214" t="s">
        <v>42</v>
      </c>
      <c r="O182" s="85"/>
      <c r="P182" s="215">
        <f>O182*H182</f>
        <v>0</v>
      </c>
      <c r="Q182" s="215">
        <v>0</v>
      </c>
      <c r="R182" s="215">
        <f>Q182*H182</f>
        <v>0</v>
      </c>
      <c r="S182" s="215">
        <v>0</v>
      </c>
      <c r="T182" s="216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17" t="s">
        <v>265</v>
      </c>
      <c r="AT182" s="217" t="s">
        <v>157</v>
      </c>
      <c r="AU182" s="217" t="s">
        <v>81</v>
      </c>
      <c r="AY182" s="18" t="s">
        <v>152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8" t="s">
        <v>79</v>
      </c>
      <c r="BK182" s="218">
        <f>ROUND(I182*H182,2)</f>
        <v>0</v>
      </c>
      <c r="BL182" s="18" t="s">
        <v>265</v>
      </c>
      <c r="BM182" s="217" t="s">
        <v>887</v>
      </c>
    </row>
    <row r="183" s="2" customFormat="1" ht="16.5" customHeight="1">
      <c r="A183" s="39"/>
      <c r="B183" s="40"/>
      <c r="C183" s="206" t="s">
        <v>302</v>
      </c>
      <c r="D183" s="206" t="s">
        <v>157</v>
      </c>
      <c r="E183" s="207" t="s">
        <v>329</v>
      </c>
      <c r="F183" s="208" t="s">
        <v>330</v>
      </c>
      <c r="G183" s="209" t="s">
        <v>322</v>
      </c>
      <c r="H183" s="210">
        <v>1.5</v>
      </c>
      <c r="I183" s="211"/>
      <c r="J183" s="212">
        <f>ROUND(I183*H183,2)</f>
        <v>0</v>
      </c>
      <c r="K183" s="208" t="s">
        <v>19</v>
      </c>
      <c r="L183" s="45"/>
      <c r="M183" s="213" t="s">
        <v>19</v>
      </c>
      <c r="N183" s="214" t="s">
        <v>42</v>
      </c>
      <c r="O183" s="85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17" t="s">
        <v>265</v>
      </c>
      <c r="AT183" s="217" t="s">
        <v>157</v>
      </c>
      <c r="AU183" s="217" t="s">
        <v>81</v>
      </c>
      <c r="AY183" s="18" t="s">
        <v>152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8" t="s">
        <v>79</v>
      </c>
      <c r="BK183" s="218">
        <f>ROUND(I183*H183,2)</f>
        <v>0</v>
      </c>
      <c r="BL183" s="18" t="s">
        <v>265</v>
      </c>
      <c r="BM183" s="217" t="s">
        <v>888</v>
      </c>
    </row>
    <row r="184" s="12" customFormat="1" ht="22.8" customHeight="1">
      <c r="A184" s="12"/>
      <c r="B184" s="190"/>
      <c r="C184" s="191"/>
      <c r="D184" s="192" t="s">
        <v>70</v>
      </c>
      <c r="E184" s="204" t="s">
        <v>332</v>
      </c>
      <c r="F184" s="204" t="s">
        <v>333</v>
      </c>
      <c r="G184" s="191"/>
      <c r="H184" s="191"/>
      <c r="I184" s="194"/>
      <c r="J184" s="205">
        <f>BK184</f>
        <v>0</v>
      </c>
      <c r="K184" s="191"/>
      <c r="L184" s="196"/>
      <c r="M184" s="197"/>
      <c r="N184" s="198"/>
      <c r="O184" s="198"/>
      <c r="P184" s="199">
        <f>SUM(P185:P186)</f>
        <v>0</v>
      </c>
      <c r="Q184" s="198"/>
      <c r="R184" s="199">
        <f>SUM(R185:R186)</f>
        <v>0</v>
      </c>
      <c r="S184" s="198"/>
      <c r="T184" s="200">
        <f>SUM(T185:T186)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01" t="s">
        <v>81</v>
      </c>
      <c r="AT184" s="202" t="s">
        <v>70</v>
      </c>
      <c r="AU184" s="202" t="s">
        <v>79</v>
      </c>
      <c r="AY184" s="201" t="s">
        <v>152</v>
      </c>
      <c r="BK184" s="203">
        <f>SUM(BK185:BK186)</f>
        <v>0</v>
      </c>
    </row>
    <row r="185" s="2" customFormat="1" ht="16.5" customHeight="1">
      <c r="A185" s="39"/>
      <c r="B185" s="40"/>
      <c r="C185" s="206" t="s">
        <v>307</v>
      </c>
      <c r="D185" s="206" t="s">
        <v>157</v>
      </c>
      <c r="E185" s="207" t="s">
        <v>335</v>
      </c>
      <c r="F185" s="208" t="s">
        <v>336</v>
      </c>
      <c r="G185" s="209" t="s">
        <v>337</v>
      </c>
      <c r="H185" s="210">
        <v>1</v>
      </c>
      <c r="I185" s="211"/>
      <c r="J185" s="212">
        <f>ROUND(I185*H185,2)</f>
        <v>0</v>
      </c>
      <c r="K185" s="208" t="s">
        <v>19</v>
      </c>
      <c r="L185" s="45"/>
      <c r="M185" s="213" t="s">
        <v>19</v>
      </c>
      <c r="N185" s="214" t="s">
        <v>42</v>
      </c>
      <c r="O185" s="85"/>
      <c r="P185" s="215">
        <f>O185*H185</f>
        <v>0</v>
      </c>
      <c r="Q185" s="215">
        <v>0</v>
      </c>
      <c r="R185" s="215">
        <f>Q185*H185</f>
        <v>0</v>
      </c>
      <c r="S185" s="215">
        <v>0</v>
      </c>
      <c r="T185" s="216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17" t="s">
        <v>265</v>
      </c>
      <c r="AT185" s="217" t="s">
        <v>157</v>
      </c>
      <c r="AU185" s="217" t="s">
        <v>81</v>
      </c>
      <c r="AY185" s="18" t="s">
        <v>152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8" t="s">
        <v>79</v>
      </c>
      <c r="BK185" s="218">
        <f>ROUND(I185*H185,2)</f>
        <v>0</v>
      </c>
      <c r="BL185" s="18" t="s">
        <v>265</v>
      </c>
      <c r="BM185" s="217" t="s">
        <v>889</v>
      </c>
    </row>
    <row r="186" s="2" customFormat="1" ht="16.5" customHeight="1">
      <c r="A186" s="39"/>
      <c r="B186" s="40"/>
      <c r="C186" s="206" t="s">
        <v>312</v>
      </c>
      <c r="D186" s="206" t="s">
        <v>157</v>
      </c>
      <c r="E186" s="207" t="s">
        <v>340</v>
      </c>
      <c r="F186" s="208" t="s">
        <v>341</v>
      </c>
      <c r="G186" s="209" t="s">
        <v>337</v>
      </c>
      <c r="H186" s="210">
        <v>1</v>
      </c>
      <c r="I186" s="211"/>
      <c r="J186" s="212">
        <f>ROUND(I186*H186,2)</f>
        <v>0</v>
      </c>
      <c r="K186" s="208" t="s">
        <v>19</v>
      </c>
      <c r="L186" s="45"/>
      <c r="M186" s="213" t="s">
        <v>19</v>
      </c>
      <c r="N186" s="214" t="s">
        <v>42</v>
      </c>
      <c r="O186" s="85"/>
      <c r="P186" s="215">
        <f>O186*H186</f>
        <v>0</v>
      </c>
      <c r="Q186" s="215">
        <v>0</v>
      </c>
      <c r="R186" s="215">
        <f>Q186*H186</f>
        <v>0</v>
      </c>
      <c r="S186" s="215">
        <v>0</v>
      </c>
      <c r="T186" s="216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17" t="s">
        <v>265</v>
      </c>
      <c r="AT186" s="217" t="s">
        <v>157</v>
      </c>
      <c r="AU186" s="217" t="s">
        <v>81</v>
      </c>
      <c r="AY186" s="18" t="s">
        <v>152</v>
      </c>
      <c r="BE186" s="218">
        <f>IF(N186="základní",J186,0)</f>
        <v>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8" t="s">
        <v>79</v>
      </c>
      <c r="BK186" s="218">
        <f>ROUND(I186*H186,2)</f>
        <v>0</v>
      </c>
      <c r="BL186" s="18" t="s">
        <v>265</v>
      </c>
      <c r="BM186" s="217" t="s">
        <v>890</v>
      </c>
    </row>
    <row r="187" s="12" customFormat="1" ht="22.8" customHeight="1">
      <c r="A187" s="12"/>
      <c r="B187" s="190"/>
      <c r="C187" s="191"/>
      <c r="D187" s="192" t="s">
        <v>70</v>
      </c>
      <c r="E187" s="204" t="s">
        <v>343</v>
      </c>
      <c r="F187" s="204" t="s">
        <v>344</v>
      </c>
      <c r="G187" s="191"/>
      <c r="H187" s="191"/>
      <c r="I187" s="194"/>
      <c r="J187" s="205">
        <f>BK187</f>
        <v>0</v>
      </c>
      <c r="K187" s="191"/>
      <c r="L187" s="196"/>
      <c r="M187" s="197"/>
      <c r="N187" s="198"/>
      <c r="O187" s="198"/>
      <c r="P187" s="199">
        <f>SUM(P188:P191)</f>
        <v>0</v>
      </c>
      <c r="Q187" s="198"/>
      <c r="R187" s="199">
        <f>SUM(R188:R191)</f>
        <v>0</v>
      </c>
      <c r="S187" s="198"/>
      <c r="T187" s="200">
        <f>SUM(T188:T191)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01" t="s">
        <v>81</v>
      </c>
      <c r="AT187" s="202" t="s">
        <v>70</v>
      </c>
      <c r="AU187" s="202" t="s">
        <v>79</v>
      </c>
      <c r="AY187" s="201" t="s">
        <v>152</v>
      </c>
      <c r="BK187" s="203">
        <f>SUM(BK188:BK191)</f>
        <v>0</v>
      </c>
    </row>
    <row r="188" s="2" customFormat="1" ht="16.5" customHeight="1">
      <c r="A188" s="39"/>
      <c r="B188" s="40"/>
      <c r="C188" s="206" t="s">
        <v>319</v>
      </c>
      <c r="D188" s="206" t="s">
        <v>157</v>
      </c>
      <c r="E188" s="207" t="s">
        <v>346</v>
      </c>
      <c r="F188" s="208" t="s">
        <v>347</v>
      </c>
      <c r="G188" s="209" t="s">
        <v>348</v>
      </c>
      <c r="H188" s="210">
        <v>4</v>
      </c>
      <c r="I188" s="211"/>
      <c r="J188" s="212">
        <f>ROUND(I188*H188,2)</f>
        <v>0</v>
      </c>
      <c r="K188" s="208" t="s">
        <v>19</v>
      </c>
      <c r="L188" s="45"/>
      <c r="M188" s="213" t="s">
        <v>19</v>
      </c>
      <c r="N188" s="214" t="s">
        <v>42</v>
      </c>
      <c r="O188" s="85"/>
      <c r="P188" s="215">
        <f>O188*H188</f>
        <v>0</v>
      </c>
      <c r="Q188" s="215">
        <v>0</v>
      </c>
      <c r="R188" s="215">
        <f>Q188*H188</f>
        <v>0</v>
      </c>
      <c r="S188" s="215">
        <v>0</v>
      </c>
      <c r="T188" s="216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17" t="s">
        <v>265</v>
      </c>
      <c r="AT188" s="217" t="s">
        <v>157</v>
      </c>
      <c r="AU188" s="217" t="s">
        <v>81</v>
      </c>
      <c r="AY188" s="18" t="s">
        <v>152</v>
      </c>
      <c r="BE188" s="218">
        <f>IF(N188="základní",J188,0)</f>
        <v>0</v>
      </c>
      <c r="BF188" s="218">
        <f>IF(N188="snížená",J188,0)</f>
        <v>0</v>
      </c>
      <c r="BG188" s="218">
        <f>IF(N188="zákl. přenesená",J188,0)</f>
        <v>0</v>
      </c>
      <c r="BH188" s="218">
        <f>IF(N188="sníž. přenesená",J188,0)</f>
        <v>0</v>
      </c>
      <c r="BI188" s="218">
        <f>IF(N188="nulová",J188,0)</f>
        <v>0</v>
      </c>
      <c r="BJ188" s="18" t="s">
        <v>79</v>
      </c>
      <c r="BK188" s="218">
        <f>ROUND(I188*H188,2)</f>
        <v>0</v>
      </c>
      <c r="BL188" s="18" t="s">
        <v>265</v>
      </c>
      <c r="BM188" s="217" t="s">
        <v>891</v>
      </c>
    </row>
    <row r="189" s="2" customFormat="1" ht="16.5" customHeight="1">
      <c r="A189" s="39"/>
      <c r="B189" s="40"/>
      <c r="C189" s="206" t="s">
        <v>324</v>
      </c>
      <c r="D189" s="206" t="s">
        <v>157</v>
      </c>
      <c r="E189" s="207" t="s">
        <v>350</v>
      </c>
      <c r="F189" s="208" t="s">
        <v>892</v>
      </c>
      <c r="G189" s="209" t="s">
        <v>348</v>
      </c>
      <c r="H189" s="210">
        <v>1</v>
      </c>
      <c r="I189" s="211"/>
      <c r="J189" s="212">
        <f>ROUND(I189*H189,2)</f>
        <v>0</v>
      </c>
      <c r="K189" s="208" t="s">
        <v>19</v>
      </c>
      <c r="L189" s="45"/>
      <c r="M189" s="213" t="s">
        <v>19</v>
      </c>
      <c r="N189" s="214" t="s">
        <v>42</v>
      </c>
      <c r="O189" s="85"/>
      <c r="P189" s="215">
        <f>O189*H189</f>
        <v>0</v>
      </c>
      <c r="Q189" s="215">
        <v>0</v>
      </c>
      <c r="R189" s="215">
        <f>Q189*H189</f>
        <v>0</v>
      </c>
      <c r="S189" s="215">
        <v>0</v>
      </c>
      <c r="T189" s="216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17" t="s">
        <v>265</v>
      </c>
      <c r="AT189" s="217" t="s">
        <v>157</v>
      </c>
      <c r="AU189" s="217" t="s">
        <v>81</v>
      </c>
      <c r="AY189" s="18" t="s">
        <v>152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8" t="s">
        <v>79</v>
      </c>
      <c r="BK189" s="218">
        <f>ROUND(I189*H189,2)</f>
        <v>0</v>
      </c>
      <c r="BL189" s="18" t="s">
        <v>265</v>
      </c>
      <c r="BM189" s="217" t="s">
        <v>893</v>
      </c>
    </row>
    <row r="190" s="2" customFormat="1" ht="16.5" customHeight="1">
      <c r="A190" s="39"/>
      <c r="B190" s="40"/>
      <c r="C190" s="206" t="s">
        <v>328</v>
      </c>
      <c r="D190" s="206" t="s">
        <v>157</v>
      </c>
      <c r="E190" s="207" t="s">
        <v>353</v>
      </c>
      <c r="F190" s="208" t="s">
        <v>362</v>
      </c>
      <c r="G190" s="209" t="s">
        <v>348</v>
      </c>
      <c r="H190" s="210">
        <v>6</v>
      </c>
      <c r="I190" s="211"/>
      <c r="J190" s="212">
        <f>ROUND(I190*H190,2)</f>
        <v>0</v>
      </c>
      <c r="K190" s="208" t="s">
        <v>19</v>
      </c>
      <c r="L190" s="45"/>
      <c r="M190" s="213" t="s">
        <v>19</v>
      </c>
      <c r="N190" s="214" t="s">
        <v>42</v>
      </c>
      <c r="O190" s="85"/>
      <c r="P190" s="215">
        <f>O190*H190</f>
        <v>0</v>
      </c>
      <c r="Q190" s="215">
        <v>0</v>
      </c>
      <c r="R190" s="215">
        <f>Q190*H190</f>
        <v>0</v>
      </c>
      <c r="S190" s="215">
        <v>0</v>
      </c>
      <c r="T190" s="216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17" t="s">
        <v>265</v>
      </c>
      <c r="AT190" s="217" t="s">
        <v>157</v>
      </c>
      <c r="AU190" s="217" t="s">
        <v>81</v>
      </c>
      <c r="AY190" s="18" t="s">
        <v>152</v>
      </c>
      <c r="BE190" s="218">
        <f>IF(N190="základní",J190,0)</f>
        <v>0</v>
      </c>
      <c r="BF190" s="218">
        <f>IF(N190="snížená",J190,0)</f>
        <v>0</v>
      </c>
      <c r="BG190" s="218">
        <f>IF(N190="zákl. přenesená",J190,0)</f>
        <v>0</v>
      </c>
      <c r="BH190" s="218">
        <f>IF(N190="sníž. přenesená",J190,0)</f>
        <v>0</v>
      </c>
      <c r="BI190" s="218">
        <f>IF(N190="nulová",J190,0)</f>
        <v>0</v>
      </c>
      <c r="BJ190" s="18" t="s">
        <v>79</v>
      </c>
      <c r="BK190" s="218">
        <f>ROUND(I190*H190,2)</f>
        <v>0</v>
      </c>
      <c r="BL190" s="18" t="s">
        <v>265</v>
      </c>
      <c r="BM190" s="217" t="s">
        <v>894</v>
      </c>
    </row>
    <row r="191" s="2" customFormat="1" ht="16.5" customHeight="1">
      <c r="A191" s="39"/>
      <c r="B191" s="40"/>
      <c r="C191" s="206" t="s">
        <v>334</v>
      </c>
      <c r="D191" s="206" t="s">
        <v>157</v>
      </c>
      <c r="E191" s="207" t="s">
        <v>357</v>
      </c>
      <c r="F191" s="208" t="s">
        <v>366</v>
      </c>
      <c r="G191" s="209" t="s">
        <v>348</v>
      </c>
      <c r="H191" s="210">
        <v>1</v>
      </c>
      <c r="I191" s="211"/>
      <c r="J191" s="212">
        <f>ROUND(I191*H191,2)</f>
        <v>0</v>
      </c>
      <c r="K191" s="208" t="s">
        <v>19</v>
      </c>
      <c r="L191" s="45"/>
      <c r="M191" s="213" t="s">
        <v>19</v>
      </c>
      <c r="N191" s="214" t="s">
        <v>42</v>
      </c>
      <c r="O191" s="85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17" t="s">
        <v>265</v>
      </c>
      <c r="AT191" s="217" t="s">
        <v>157</v>
      </c>
      <c r="AU191" s="217" t="s">
        <v>81</v>
      </c>
      <c r="AY191" s="18" t="s">
        <v>152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8" t="s">
        <v>79</v>
      </c>
      <c r="BK191" s="218">
        <f>ROUND(I191*H191,2)</f>
        <v>0</v>
      </c>
      <c r="BL191" s="18" t="s">
        <v>265</v>
      </c>
      <c r="BM191" s="217" t="s">
        <v>895</v>
      </c>
    </row>
    <row r="192" s="12" customFormat="1" ht="22.8" customHeight="1">
      <c r="A192" s="12"/>
      <c r="B192" s="190"/>
      <c r="C192" s="191"/>
      <c r="D192" s="192" t="s">
        <v>70</v>
      </c>
      <c r="E192" s="204" t="s">
        <v>368</v>
      </c>
      <c r="F192" s="204" t="s">
        <v>369</v>
      </c>
      <c r="G192" s="191"/>
      <c r="H192" s="191"/>
      <c r="I192" s="194"/>
      <c r="J192" s="205">
        <f>BK192</f>
        <v>0</v>
      </c>
      <c r="K192" s="191"/>
      <c r="L192" s="196"/>
      <c r="M192" s="197"/>
      <c r="N192" s="198"/>
      <c r="O192" s="198"/>
      <c r="P192" s="199">
        <f>SUM(P193:P214)</f>
        <v>0</v>
      </c>
      <c r="Q192" s="198"/>
      <c r="R192" s="199">
        <f>SUM(R193:R214)</f>
        <v>0.02842134</v>
      </c>
      <c r="S192" s="198"/>
      <c r="T192" s="200">
        <f>SUM(T193:T214)</f>
        <v>0.49990200000000001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01" t="s">
        <v>81</v>
      </c>
      <c r="AT192" s="202" t="s">
        <v>70</v>
      </c>
      <c r="AU192" s="202" t="s">
        <v>79</v>
      </c>
      <c r="AY192" s="201" t="s">
        <v>152</v>
      </c>
      <c r="BK192" s="203">
        <f>SUM(BK193:BK214)</f>
        <v>0</v>
      </c>
    </row>
    <row r="193" s="2" customFormat="1" ht="16.5" customHeight="1">
      <c r="A193" s="39"/>
      <c r="B193" s="40"/>
      <c r="C193" s="206" t="s">
        <v>339</v>
      </c>
      <c r="D193" s="206" t="s">
        <v>157</v>
      </c>
      <c r="E193" s="207" t="s">
        <v>371</v>
      </c>
      <c r="F193" s="208" t="s">
        <v>372</v>
      </c>
      <c r="G193" s="209" t="s">
        <v>160</v>
      </c>
      <c r="H193" s="210">
        <v>20.280000000000001</v>
      </c>
      <c r="I193" s="211"/>
      <c r="J193" s="212">
        <f>ROUND(I193*H193,2)</f>
        <v>0</v>
      </c>
      <c r="K193" s="208" t="s">
        <v>173</v>
      </c>
      <c r="L193" s="45"/>
      <c r="M193" s="213" t="s">
        <v>19</v>
      </c>
      <c r="N193" s="214" t="s">
        <v>42</v>
      </c>
      <c r="O193" s="85"/>
      <c r="P193" s="215">
        <f>O193*H193</f>
        <v>0</v>
      </c>
      <c r="Q193" s="215">
        <v>0</v>
      </c>
      <c r="R193" s="215">
        <f>Q193*H193</f>
        <v>0</v>
      </c>
      <c r="S193" s="215">
        <v>0.024649999999999998</v>
      </c>
      <c r="T193" s="216">
        <f>S193*H193</f>
        <v>0.49990200000000001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17" t="s">
        <v>265</v>
      </c>
      <c r="AT193" s="217" t="s">
        <v>157</v>
      </c>
      <c r="AU193" s="217" t="s">
        <v>81</v>
      </c>
      <c r="AY193" s="18" t="s">
        <v>152</v>
      </c>
      <c r="BE193" s="218">
        <f>IF(N193="základní",J193,0)</f>
        <v>0</v>
      </c>
      <c r="BF193" s="218">
        <f>IF(N193="snížená",J193,0)</f>
        <v>0</v>
      </c>
      <c r="BG193" s="218">
        <f>IF(N193="zákl. přenesená",J193,0)</f>
        <v>0</v>
      </c>
      <c r="BH193" s="218">
        <f>IF(N193="sníž. přenesená",J193,0)</f>
        <v>0</v>
      </c>
      <c r="BI193" s="218">
        <f>IF(N193="nulová",J193,0)</f>
        <v>0</v>
      </c>
      <c r="BJ193" s="18" t="s">
        <v>79</v>
      </c>
      <c r="BK193" s="218">
        <f>ROUND(I193*H193,2)</f>
        <v>0</v>
      </c>
      <c r="BL193" s="18" t="s">
        <v>265</v>
      </c>
      <c r="BM193" s="217" t="s">
        <v>896</v>
      </c>
    </row>
    <row r="194" s="2" customFormat="1">
      <c r="A194" s="39"/>
      <c r="B194" s="40"/>
      <c r="C194" s="41"/>
      <c r="D194" s="242" t="s">
        <v>175</v>
      </c>
      <c r="E194" s="41"/>
      <c r="F194" s="243" t="s">
        <v>374</v>
      </c>
      <c r="G194" s="41"/>
      <c r="H194" s="41"/>
      <c r="I194" s="244"/>
      <c r="J194" s="41"/>
      <c r="K194" s="41"/>
      <c r="L194" s="45"/>
      <c r="M194" s="245"/>
      <c r="N194" s="246"/>
      <c r="O194" s="85"/>
      <c r="P194" s="85"/>
      <c r="Q194" s="85"/>
      <c r="R194" s="85"/>
      <c r="S194" s="85"/>
      <c r="T194" s="86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175</v>
      </c>
      <c r="AU194" s="18" t="s">
        <v>81</v>
      </c>
    </row>
    <row r="195" s="13" customFormat="1">
      <c r="A195" s="13"/>
      <c r="B195" s="219"/>
      <c r="C195" s="220"/>
      <c r="D195" s="221" t="s">
        <v>163</v>
      </c>
      <c r="E195" s="222" t="s">
        <v>19</v>
      </c>
      <c r="F195" s="223" t="s">
        <v>897</v>
      </c>
      <c r="G195" s="220"/>
      <c r="H195" s="224">
        <v>10.140000000000001</v>
      </c>
      <c r="I195" s="225"/>
      <c r="J195" s="220"/>
      <c r="K195" s="220"/>
      <c r="L195" s="226"/>
      <c r="M195" s="227"/>
      <c r="N195" s="228"/>
      <c r="O195" s="228"/>
      <c r="P195" s="228"/>
      <c r="Q195" s="228"/>
      <c r="R195" s="228"/>
      <c r="S195" s="228"/>
      <c r="T195" s="229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0" t="s">
        <v>163</v>
      </c>
      <c r="AU195" s="230" t="s">
        <v>81</v>
      </c>
      <c r="AV195" s="13" t="s">
        <v>81</v>
      </c>
      <c r="AW195" s="13" t="s">
        <v>33</v>
      </c>
      <c r="AX195" s="13" t="s">
        <v>71</v>
      </c>
      <c r="AY195" s="230" t="s">
        <v>152</v>
      </c>
    </row>
    <row r="196" s="13" customFormat="1">
      <c r="A196" s="13"/>
      <c r="B196" s="219"/>
      <c r="C196" s="220"/>
      <c r="D196" s="221" t="s">
        <v>163</v>
      </c>
      <c r="E196" s="222" t="s">
        <v>19</v>
      </c>
      <c r="F196" s="223" t="s">
        <v>898</v>
      </c>
      <c r="G196" s="220"/>
      <c r="H196" s="224">
        <v>2.0800000000000001</v>
      </c>
      <c r="I196" s="225"/>
      <c r="J196" s="220"/>
      <c r="K196" s="220"/>
      <c r="L196" s="226"/>
      <c r="M196" s="227"/>
      <c r="N196" s="228"/>
      <c r="O196" s="228"/>
      <c r="P196" s="228"/>
      <c r="Q196" s="228"/>
      <c r="R196" s="228"/>
      <c r="S196" s="228"/>
      <c r="T196" s="229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0" t="s">
        <v>163</v>
      </c>
      <c r="AU196" s="230" t="s">
        <v>81</v>
      </c>
      <c r="AV196" s="13" t="s">
        <v>81</v>
      </c>
      <c r="AW196" s="13" t="s">
        <v>33</v>
      </c>
      <c r="AX196" s="13" t="s">
        <v>71</v>
      </c>
      <c r="AY196" s="230" t="s">
        <v>152</v>
      </c>
    </row>
    <row r="197" s="13" customFormat="1">
      <c r="A197" s="13"/>
      <c r="B197" s="219"/>
      <c r="C197" s="220"/>
      <c r="D197" s="221" t="s">
        <v>163</v>
      </c>
      <c r="E197" s="222" t="s">
        <v>19</v>
      </c>
      <c r="F197" s="223" t="s">
        <v>899</v>
      </c>
      <c r="G197" s="220"/>
      <c r="H197" s="224">
        <v>8.0600000000000005</v>
      </c>
      <c r="I197" s="225"/>
      <c r="J197" s="220"/>
      <c r="K197" s="220"/>
      <c r="L197" s="226"/>
      <c r="M197" s="227"/>
      <c r="N197" s="228"/>
      <c r="O197" s="228"/>
      <c r="P197" s="228"/>
      <c r="Q197" s="228"/>
      <c r="R197" s="228"/>
      <c r="S197" s="228"/>
      <c r="T197" s="229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0" t="s">
        <v>163</v>
      </c>
      <c r="AU197" s="230" t="s">
        <v>81</v>
      </c>
      <c r="AV197" s="13" t="s">
        <v>81</v>
      </c>
      <c r="AW197" s="13" t="s">
        <v>33</v>
      </c>
      <c r="AX197" s="13" t="s">
        <v>71</v>
      </c>
      <c r="AY197" s="230" t="s">
        <v>152</v>
      </c>
    </row>
    <row r="198" s="14" customFormat="1">
      <c r="A198" s="14"/>
      <c r="B198" s="231"/>
      <c r="C198" s="232"/>
      <c r="D198" s="221" t="s">
        <v>163</v>
      </c>
      <c r="E198" s="233" t="s">
        <v>19</v>
      </c>
      <c r="F198" s="234" t="s">
        <v>166</v>
      </c>
      <c r="G198" s="232"/>
      <c r="H198" s="235">
        <v>20.280000000000001</v>
      </c>
      <c r="I198" s="236"/>
      <c r="J198" s="232"/>
      <c r="K198" s="232"/>
      <c r="L198" s="237"/>
      <c r="M198" s="238"/>
      <c r="N198" s="239"/>
      <c r="O198" s="239"/>
      <c r="P198" s="239"/>
      <c r="Q198" s="239"/>
      <c r="R198" s="239"/>
      <c r="S198" s="239"/>
      <c r="T198" s="240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1" t="s">
        <v>163</v>
      </c>
      <c r="AU198" s="241" t="s">
        <v>81</v>
      </c>
      <c r="AV198" s="14" t="s">
        <v>161</v>
      </c>
      <c r="AW198" s="14" t="s">
        <v>33</v>
      </c>
      <c r="AX198" s="14" t="s">
        <v>79</v>
      </c>
      <c r="AY198" s="241" t="s">
        <v>152</v>
      </c>
    </row>
    <row r="199" s="2" customFormat="1" ht="24.15" customHeight="1">
      <c r="A199" s="39"/>
      <c r="B199" s="40"/>
      <c r="C199" s="206" t="s">
        <v>345</v>
      </c>
      <c r="D199" s="206" t="s">
        <v>157</v>
      </c>
      <c r="E199" s="207" t="s">
        <v>378</v>
      </c>
      <c r="F199" s="208" t="s">
        <v>379</v>
      </c>
      <c r="G199" s="209" t="s">
        <v>160</v>
      </c>
      <c r="H199" s="210">
        <v>22.135000000000002</v>
      </c>
      <c r="I199" s="211"/>
      <c r="J199" s="212">
        <f>ROUND(I199*H199,2)</f>
        <v>0</v>
      </c>
      <c r="K199" s="208" t="s">
        <v>19</v>
      </c>
      <c r="L199" s="45"/>
      <c r="M199" s="213" t="s">
        <v>19</v>
      </c>
      <c r="N199" s="214" t="s">
        <v>42</v>
      </c>
      <c r="O199" s="85"/>
      <c r="P199" s="215">
        <f>O199*H199</f>
        <v>0</v>
      </c>
      <c r="Q199" s="215">
        <v>0</v>
      </c>
      <c r="R199" s="215">
        <f>Q199*H199</f>
        <v>0</v>
      </c>
      <c r="S199" s="215">
        <v>0</v>
      </c>
      <c r="T199" s="216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17" t="s">
        <v>265</v>
      </c>
      <c r="AT199" s="217" t="s">
        <v>157</v>
      </c>
      <c r="AU199" s="217" t="s">
        <v>81</v>
      </c>
      <c r="AY199" s="18" t="s">
        <v>152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8" t="s">
        <v>79</v>
      </c>
      <c r="BK199" s="218">
        <f>ROUND(I199*H199,2)</f>
        <v>0</v>
      </c>
      <c r="BL199" s="18" t="s">
        <v>265</v>
      </c>
      <c r="BM199" s="217" t="s">
        <v>900</v>
      </c>
    </row>
    <row r="200" s="2" customFormat="1" ht="16.5" customHeight="1">
      <c r="A200" s="39"/>
      <c r="B200" s="40"/>
      <c r="C200" s="247" t="s">
        <v>155</v>
      </c>
      <c r="D200" s="247" t="s">
        <v>296</v>
      </c>
      <c r="E200" s="248" t="s">
        <v>382</v>
      </c>
      <c r="F200" s="249" t="s">
        <v>383</v>
      </c>
      <c r="G200" s="250" t="s">
        <v>160</v>
      </c>
      <c r="H200" s="251">
        <v>14.767</v>
      </c>
      <c r="I200" s="252"/>
      <c r="J200" s="253">
        <f>ROUND(I200*H200,2)</f>
        <v>0</v>
      </c>
      <c r="K200" s="249" t="s">
        <v>173</v>
      </c>
      <c r="L200" s="254"/>
      <c r="M200" s="255" t="s">
        <v>19</v>
      </c>
      <c r="N200" s="256" t="s">
        <v>42</v>
      </c>
      <c r="O200" s="85"/>
      <c r="P200" s="215">
        <f>O200*H200</f>
        <v>0</v>
      </c>
      <c r="Q200" s="215">
        <v>0.00107</v>
      </c>
      <c r="R200" s="215">
        <f>Q200*H200</f>
        <v>0.015800689999999999</v>
      </c>
      <c r="S200" s="215">
        <v>0</v>
      </c>
      <c r="T200" s="216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17" t="s">
        <v>299</v>
      </c>
      <c r="AT200" s="217" t="s">
        <v>296</v>
      </c>
      <c r="AU200" s="217" t="s">
        <v>81</v>
      </c>
      <c r="AY200" s="18" t="s">
        <v>152</v>
      </c>
      <c r="BE200" s="218">
        <f>IF(N200="základní",J200,0)</f>
        <v>0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8" t="s">
        <v>79</v>
      </c>
      <c r="BK200" s="218">
        <f>ROUND(I200*H200,2)</f>
        <v>0</v>
      </c>
      <c r="BL200" s="18" t="s">
        <v>265</v>
      </c>
      <c r="BM200" s="217" t="s">
        <v>901</v>
      </c>
    </row>
    <row r="201" s="13" customFormat="1">
      <c r="A201" s="13"/>
      <c r="B201" s="219"/>
      <c r="C201" s="220"/>
      <c r="D201" s="221" t="s">
        <v>163</v>
      </c>
      <c r="E201" s="222" t="s">
        <v>19</v>
      </c>
      <c r="F201" s="223" t="s">
        <v>902</v>
      </c>
      <c r="G201" s="220"/>
      <c r="H201" s="224">
        <v>6.6559999999999997</v>
      </c>
      <c r="I201" s="225"/>
      <c r="J201" s="220"/>
      <c r="K201" s="220"/>
      <c r="L201" s="226"/>
      <c r="M201" s="227"/>
      <c r="N201" s="228"/>
      <c r="O201" s="228"/>
      <c r="P201" s="228"/>
      <c r="Q201" s="228"/>
      <c r="R201" s="228"/>
      <c r="S201" s="228"/>
      <c r="T201" s="229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0" t="s">
        <v>163</v>
      </c>
      <c r="AU201" s="230" t="s">
        <v>81</v>
      </c>
      <c r="AV201" s="13" t="s">
        <v>81</v>
      </c>
      <c r="AW201" s="13" t="s">
        <v>33</v>
      </c>
      <c r="AX201" s="13" t="s">
        <v>71</v>
      </c>
      <c r="AY201" s="230" t="s">
        <v>152</v>
      </c>
    </row>
    <row r="202" s="13" customFormat="1">
      <c r="A202" s="13"/>
      <c r="B202" s="219"/>
      <c r="C202" s="220"/>
      <c r="D202" s="221" t="s">
        <v>163</v>
      </c>
      <c r="E202" s="222" t="s">
        <v>19</v>
      </c>
      <c r="F202" s="223" t="s">
        <v>782</v>
      </c>
      <c r="G202" s="220"/>
      <c r="H202" s="224">
        <v>2.0249999999999999</v>
      </c>
      <c r="I202" s="225"/>
      <c r="J202" s="220"/>
      <c r="K202" s="220"/>
      <c r="L202" s="226"/>
      <c r="M202" s="227"/>
      <c r="N202" s="228"/>
      <c r="O202" s="228"/>
      <c r="P202" s="228"/>
      <c r="Q202" s="228"/>
      <c r="R202" s="228"/>
      <c r="S202" s="228"/>
      <c r="T202" s="229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0" t="s">
        <v>163</v>
      </c>
      <c r="AU202" s="230" t="s">
        <v>81</v>
      </c>
      <c r="AV202" s="13" t="s">
        <v>81</v>
      </c>
      <c r="AW202" s="13" t="s">
        <v>33</v>
      </c>
      <c r="AX202" s="13" t="s">
        <v>71</v>
      </c>
      <c r="AY202" s="230" t="s">
        <v>152</v>
      </c>
    </row>
    <row r="203" s="13" customFormat="1">
      <c r="A203" s="13"/>
      <c r="B203" s="219"/>
      <c r="C203" s="220"/>
      <c r="D203" s="221" t="s">
        <v>163</v>
      </c>
      <c r="E203" s="222" t="s">
        <v>19</v>
      </c>
      <c r="F203" s="223" t="s">
        <v>784</v>
      </c>
      <c r="G203" s="220"/>
      <c r="H203" s="224">
        <v>1.8080000000000001</v>
      </c>
      <c r="I203" s="225"/>
      <c r="J203" s="220"/>
      <c r="K203" s="220"/>
      <c r="L203" s="226"/>
      <c r="M203" s="227"/>
      <c r="N203" s="228"/>
      <c r="O203" s="228"/>
      <c r="P203" s="228"/>
      <c r="Q203" s="228"/>
      <c r="R203" s="228"/>
      <c r="S203" s="228"/>
      <c r="T203" s="229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0" t="s">
        <v>163</v>
      </c>
      <c r="AU203" s="230" t="s">
        <v>81</v>
      </c>
      <c r="AV203" s="13" t="s">
        <v>81</v>
      </c>
      <c r="AW203" s="13" t="s">
        <v>33</v>
      </c>
      <c r="AX203" s="13" t="s">
        <v>71</v>
      </c>
      <c r="AY203" s="230" t="s">
        <v>152</v>
      </c>
    </row>
    <row r="204" s="13" customFormat="1">
      <c r="A204" s="13"/>
      <c r="B204" s="219"/>
      <c r="C204" s="220"/>
      <c r="D204" s="221" t="s">
        <v>163</v>
      </c>
      <c r="E204" s="222" t="s">
        <v>19</v>
      </c>
      <c r="F204" s="223" t="s">
        <v>903</v>
      </c>
      <c r="G204" s="220"/>
      <c r="H204" s="224">
        <v>1.0169999999999999</v>
      </c>
      <c r="I204" s="225"/>
      <c r="J204" s="220"/>
      <c r="K204" s="220"/>
      <c r="L204" s="226"/>
      <c r="M204" s="227"/>
      <c r="N204" s="228"/>
      <c r="O204" s="228"/>
      <c r="P204" s="228"/>
      <c r="Q204" s="228"/>
      <c r="R204" s="228"/>
      <c r="S204" s="228"/>
      <c r="T204" s="229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0" t="s">
        <v>163</v>
      </c>
      <c r="AU204" s="230" t="s">
        <v>81</v>
      </c>
      <c r="AV204" s="13" t="s">
        <v>81</v>
      </c>
      <c r="AW204" s="13" t="s">
        <v>33</v>
      </c>
      <c r="AX204" s="13" t="s">
        <v>71</v>
      </c>
      <c r="AY204" s="230" t="s">
        <v>152</v>
      </c>
    </row>
    <row r="205" s="15" customFormat="1">
      <c r="A205" s="15"/>
      <c r="B205" s="257"/>
      <c r="C205" s="258"/>
      <c r="D205" s="221" t="s">
        <v>163</v>
      </c>
      <c r="E205" s="259" t="s">
        <v>19</v>
      </c>
      <c r="F205" s="260" t="s">
        <v>904</v>
      </c>
      <c r="G205" s="258"/>
      <c r="H205" s="259" t="s">
        <v>19</v>
      </c>
      <c r="I205" s="261"/>
      <c r="J205" s="258"/>
      <c r="K205" s="258"/>
      <c r="L205" s="262"/>
      <c r="M205" s="263"/>
      <c r="N205" s="264"/>
      <c r="O205" s="264"/>
      <c r="P205" s="264"/>
      <c r="Q205" s="264"/>
      <c r="R205" s="264"/>
      <c r="S205" s="264"/>
      <c r="T205" s="26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66" t="s">
        <v>163</v>
      </c>
      <c r="AU205" s="266" t="s">
        <v>81</v>
      </c>
      <c r="AV205" s="15" t="s">
        <v>79</v>
      </c>
      <c r="AW205" s="15" t="s">
        <v>33</v>
      </c>
      <c r="AX205" s="15" t="s">
        <v>71</v>
      </c>
      <c r="AY205" s="266" t="s">
        <v>152</v>
      </c>
    </row>
    <row r="206" s="13" customFormat="1">
      <c r="A206" s="13"/>
      <c r="B206" s="219"/>
      <c r="C206" s="220"/>
      <c r="D206" s="221" t="s">
        <v>163</v>
      </c>
      <c r="E206" s="222" t="s">
        <v>19</v>
      </c>
      <c r="F206" s="223" t="s">
        <v>905</v>
      </c>
      <c r="G206" s="220"/>
      <c r="H206" s="224">
        <v>0.80000000000000004</v>
      </c>
      <c r="I206" s="225"/>
      <c r="J206" s="220"/>
      <c r="K206" s="220"/>
      <c r="L206" s="226"/>
      <c r="M206" s="227"/>
      <c r="N206" s="228"/>
      <c r="O206" s="228"/>
      <c r="P206" s="228"/>
      <c r="Q206" s="228"/>
      <c r="R206" s="228"/>
      <c r="S206" s="228"/>
      <c r="T206" s="229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0" t="s">
        <v>163</v>
      </c>
      <c r="AU206" s="230" t="s">
        <v>81</v>
      </c>
      <c r="AV206" s="13" t="s">
        <v>81</v>
      </c>
      <c r="AW206" s="13" t="s">
        <v>33</v>
      </c>
      <c r="AX206" s="13" t="s">
        <v>71</v>
      </c>
      <c r="AY206" s="230" t="s">
        <v>152</v>
      </c>
    </row>
    <row r="207" s="14" customFormat="1">
      <c r="A207" s="14"/>
      <c r="B207" s="231"/>
      <c r="C207" s="232"/>
      <c r="D207" s="221" t="s">
        <v>163</v>
      </c>
      <c r="E207" s="233" t="s">
        <v>94</v>
      </c>
      <c r="F207" s="234" t="s">
        <v>166</v>
      </c>
      <c r="G207" s="232"/>
      <c r="H207" s="235">
        <v>12.305999999999999</v>
      </c>
      <c r="I207" s="236"/>
      <c r="J207" s="232"/>
      <c r="K207" s="232"/>
      <c r="L207" s="237"/>
      <c r="M207" s="238"/>
      <c r="N207" s="239"/>
      <c r="O207" s="239"/>
      <c r="P207" s="239"/>
      <c r="Q207" s="239"/>
      <c r="R207" s="239"/>
      <c r="S207" s="239"/>
      <c r="T207" s="240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41" t="s">
        <v>163</v>
      </c>
      <c r="AU207" s="241" t="s">
        <v>81</v>
      </c>
      <c r="AV207" s="14" t="s">
        <v>161</v>
      </c>
      <c r="AW207" s="14" t="s">
        <v>33</v>
      </c>
      <c r="AX207" s="14" t="s">
        <v>79</v>
      </c>
      <c r="AY207" s="241" t="s">
        <v>152</v>
      </c>
    </row>
    <row r="208" s="13" customFormat="1">
      <c r="A208" s="13"/>
      <c r="B208" s="219"/>
      <c r="C208" s="220"/>
      <c r="D208" s="221" t="s">
        <v>163</v>
      </c>
      <c r="E208" s="220"/>
      <c r="F208" s="223" t="s">
        <v>906</v>
      </c>
      <c r="G208" s="220"/>
      <c r="H208" s="224">
        <v>14.767</v>
      </c>
      <c r="I208" s="225"/>
      <c r="J208" s="220"/>
      <c r="K208" s="220"/>
      <c r="L208" s="226"/>
      <c r="M208" s="227"/>
      <c r="N208" s="228"/>
      <c r="O208" s="228"/>
      <c r="P208" s="228"/>
      <c r="Q208" s="228"/>
      <c r="R208" s="228"/>
      <c r="S208" s="228"/>
      <c r="T208" s="229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0" t="s">
        <v>163</v>
      </c>
      <c r="AU208" s="230" t="s">
        <v>81</v>
      </c>
      <c r="AV208" s="13" t="s">
        <v>81</v>
      </c>
      <c r="AW208" s="13" t="s">
        <v>4</v>
      </c>
      <c r="AX208" s="13" t="s">
        <v>79</v>
      </c>
      <c r="AY208" s="230" t="s">
        <v>152</v>
      </c>
    </row>
    <row r="209" s="2" customFormat="1" ht="16.5" customHeight="1">
      <c r="A209" s="39"/>
      <c r="B209" s="40"/>
      <c r="C209" s="247" t="s">
        <v>299</v>
      </c>
      <c r="D209" s="247" t="s">
        <v>296</v>
      </c>
      <c r="E209" s="248" t="s">
        <v>390</v>
      </c>
      <c r="F209" s="249" t="s">
        <v>391</v>
      </c>
      <c r="G209" s="250" t="s">
        <v>160</v>
      </c>
      <c r="H209" s="251">
        <v>11.795</v>
      </c>
      <c r="I209" s="252"/>
      <c r="J209" s="253">
        <f>ROUND(I209*H209,2)</f>
        <v>0</v>
      </c>
      <c r="K209" s="249" t="s">
        <v>173</v>
      </c>
      <c r="L209" s="254"/>
      <c r="M209" s="255" t="s">
        <v>19</v>
      </c>
      <c r="N209" s="256" t="s">
        <v>42</v>
      </c>
      <c r="O209" s="85"/>
      <c r="P209" s="215">
        <f>O209*H209</f>
        <v>0</v>
      </c>
      <c r="Q209" s="215">
        <v>0.00107</v>
      </c>
      <c r="R209" s="215">
        <f>Q209*H209</f>
        <v>0.012620650000000001</v>
      </c>
      <c r="S209" s="215">
        <v>0</v>
      </c>
      <c r="T209" s="216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17" t="s">
        <v>299</v>
      </c>
      <c r="AT209" s="217" t="s">
        <v>296</v>
      </c>
      <c r="AU209" s="217" t="s">
        <v>81</v>
      </c>
      <c r="AY209" s="18" t="s">
        <v>152</v>
      </c>
      <c r="BE209" s="218">
        <f>IF(N209="základní",J209,0)</f>
        <v>0</v>
      </c>
      <c r="BF209" s="218">
        <f>IF(N209="snížená",J209,0)</f>
        <v>0</v>
      </c>
      <c r="BG209" s="218">
        <f>IF(N209="zákl. přenesená",J209,0)</f>
        <v>0</v>
      </c>
      <c r="BH209" s="218">
        <f>IF(N209="sníž. přenesená",J209,0)</f>
        <v>0</v>
      </c>
      <c r="BI209" s="218">
        <f>IF(N209="nulová",J209,0)</f>
        <v>0</v>
      </c>
      <c r="BJ209" s="18" t="s">
        <v>79</v>
      </c>
      <c r="BK209" s="218">
        <f>ROUND(I209*H209,2)</f>
        <v>0</v>
      </c>
      <c r="BL209" s="18" t="s">
        <v>265</v>
      </c>
      <c r="BM209" s="217" t="s">
        <v>907</v>
      </c>
    </row>
    <row r="210" s="15" customFormat="1">
      <c r="A210" s="15"/>
      <c r="B210" s="257"/>
      <c r="C210" s="258"/>
      <c r="D210" s="221" t="s">
        <v>163</v>
      </c>
      <c r="E210" s="259" t="s">
        <v>19</v>
      </c>
      <c r="F210" s="260" t="s">
        <v>908</v>
      </c>
      <c r="G210" s="258"/>
      <c r="H210" s="259" t="s">
        <v>19</v>
      </c>
      <c r="I210" s="261"/>
      <c r="J210" s="258"/>
      <c r="K210" s="258"/>
      <c r="L210" s="262"/>
      <c r="M210" s="263"/>
      <c r="N210" s="264"/>
      <c r="O210" s="264"/>
      <c r="P210" s="264"/>
      <c r="Q210" s="264"/>
      <c r="R210" s="264"/>
      <c r="S210" s="264"/>
      <c r="T210" s="26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6" t="s">
        <v>163</v>
      </c>
      <c r="AU210" s="266" t="s">
        <v>81</v>
      </c>
      <c r="AV210" s="15" t="s">
        <v>79</v>
      </c>
      <c r="AW210" s="15" t="s">
        <v>33</v>
      </c>
      <c r="AX210" s="15" t="s">
        <v>71</v>
      </c>
      <c r="AY210" s="266" t="s">
        <v>152</v>
      </c>
    </row>
    <row r="211" s="13" customFormat="1">
      <c r="A211" s="13"/>
      <c r="B211" s="219"/>
      <c r="C211" s="220"/>
      <c r="D211" s="221" t="s">
        <v>163</v>
      </c>
      <c r="E211" s="222" t="s">
        <v>19</v>
      </c>
      <c r="F211" s="223" t="s">
        <v>788</v>
      </c>
      <c r="G211" s="220"/>
      <c r="H211" s="224">
        <v>1.0800000000000001</v>
      </c>
      <c r="I211" s="225"/>
      <c r="J211" s="220"/>
      <c r="K211" s="220"/>
      <c r="L211" s="226"/>
      <c r="M211" s="227"/>
      <c r="N211" s="228"/>
      <c r="O211" s="228"/>
      <c r="P211" s="228"/>
      <c r="Q211" s="228"/>
      <c r="R211" s="228"/>
      <c r="S211" s="228"/>
      <c r="T211" s="229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0" t="s">
        <v>163</v>
      </c>
      <c r="AU211" s="230" t="s">
        <v>81</v>
      </c>
      <c r="AV211" s="13" t="s">
        <v>81</v>
      </c>
      <c r="AW211" s="13" t="s">
        <v>33</v>
      </c>
      <c r="AX211" s="13" t="s">
        <v>71</v>
      </c>
      <c r="AY211" s="230" t="s">
        <v>152</v>
      </c>
    </row>
    <row r="212" s="13" customFormat="1">
      <c r="A212" s="13"/>
      <c r="B212" s="219"/>
      <c r="C212" s="220"/>
      <c r="D212" s="221" t="s">
        <v>163</v>
      </c>
      <c r="E212" s="222" t="s">
        <v>19</v>
      </c>
      <c r="F212" s="223" t="s">
        <v>909</v>
      </c>
      <c r="G212" s="220"/>
      <c r="H212" s="224">
        <v>8.7490000000000006</v>
      </c>
      <c r="I212" s="225"/>
      <c r="J212" s="220"/>
      <c r="K212" s="220"/>
      <c r="L212" s="226"/>
      <c r="M212" s="227"/>
      <c r="N212" s="228"/>
      <c r="O212" s="228"/>
      <c r="P212" s="228"/>
      <c r="Q212" s="228"/>
      <c r="R212" s="228"/>
      <c r="S212" s="228"/>
      <c r="T212" s="229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0" t="s">
        <v>163</v>
      </c>
      <c r="AU212" s="230" t="s">
        <v>81</v>
      </c>
      <c r="AV212" s="13" t="s">
        <v>81</v>
      </c>
      <c r="AW212" s="13" t="s">
        <v>33</v>
      </c>
      <c r="AX212" s="13" t="s">
        <v>71</v>
      </c>
      <c r="AY212" s="230" t="s">
        <v>152</v>
      </c>
    </row>
    <row r="213" s="14" customFormat="1">
      <c r="A213" s="14"/>
      <c r="B213" s="231"/>
      <c r="C213" s="232"/>
      <c r="D213" s="221" t="s">
        <v>163</v>
      </c>
      <c r="E213" s="233" t="s">
        <v>96</v>
      </c>
      <c r="F213" s="234" t="s">
        <v>166</v>
      </c>
      <c r="G213" s="232"/>
      <c r="H213" s="235">
        <v>9.8290000000000006</v>
      </c>
      <c r="I213" s="236"/>
      <c r="J213" s="232"/>
      <c r="K213" s="232"/>
      <c r="L213" s="237"/>
      <c r="M213" s="238"/>
      <c r="N213" s="239"/>
      <c r="O213" s="239"/>
      <c r="P213" s="239"/>
      <c r="Q213" s="239"/>
      <c r="R213" s="239"/>
      <c r="S213" s="239"/>
      <c r="T213" s="240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41" t="s">
        <v>163</v>
      </c>
      <c r="AU213" s="241" t="s">
        <v>81</v>
      </c>
      <c r="AV213" s="14" t="s">
        <v>161</v>
      </c>
      <c r="AW213" s="14" t="s">
        <v>33</v>
      </c>
      <c r="AX213" s="14" t="s">
        <v>79</v>
      </c>
      <c r="AY213" s="241" t="s">
        <v>152</v>
      </c>
    </row>
    <row r="214" s="13" customFormat="1">
      <c r="A214" s="13"/>
      <c r="B214" s="219"/>
      <c r="C214" s="220"/>
      <c r="D214" s="221" t="s">
        <v>163</v>
      </c>
      <c r="E214" s="220"/>
      <c r="F214" s="223" t="s">
        <v>910</v>
      </c>
      <c r="G214" s="220"/>
      <c r="H214" s="224">
        <v>11.795</v>
      </c>
      <c r="I214" s="225"/>
      <c r="J214" s="220"/>
      <c r="K214" s="220"/>
      <c r="L214" s="226"/>
      <c r="M214" s="227"/>
      <c r="N214" s="228"/>
      <c r="O214" s="228"/>
      <c r="P214" s="228"/>
      <c r="Q214" s="228"/>
      <c r="R214" s="228"/>
      <c r="S214" s="228"/>
      <c r="T214" s="229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0" t="s">
        <v>163</v>
      </c>
      <c r="AU214" s="230" t="s">
        <v>81</v>
      </c>
      <c r="AV214" s="13" t="s">
        <v>81</v>
      </c>
      <c r="AW214" s="13" t="s">
        <v>4</v>
      </c>
      <c r="AX214" s="13" t="s">
        <v>79</v>
      </c>
      <c r="AY214" s="230" t="s">
        <v>152</v>
      </c>
    </row>
    <row r="215" s="12" customFormat="1" ht="22.8" customHeight="1">
      <c r="A215" s="12"/>
      <c r="B215" s="190"/>
      <c r="C215" s="191"/>
      <c r="D215" s="192" t="s">
        <v>70</v>
      </c>
      <c r="E215" s="204" t="s">
        <v>413</v>
      </c>
      <c r="F215" s="204" t="s">
        <v>414</v>
      </c>
      <c r="G215" s="191"/>
      <c r="H215" s="191"/>
      <c r="I215" s="194"/>
      <c r="J215" s="205">
        <f>BK215</f>
        <v>0</v>
      </c>
      <c r="K215" s="191"/>
      <c r="L215" s="196"/>
      <c r="M215" s="197"/>
      <c r="N215" s="198"/>
      <c r="O215" s="198"/>
      <c r="P215" s="199">
        <f>SUM(P216:P240)</f>
        <v>0</v>
      </c>
      <c r="Q215" s="198"/>
      <c r="R215" s="199">
        <f>SUM(R216:R240)</f>
        <v>0.32157685999999996</v>
      </c>
      <c r="S215" s="198"/>
      <c r="T215" s="200">
        <f>SUM(T216:T240)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01" t="s">
        <v>81</v>
      </c>
      <c r="AT215" s="202" t="s">
        <v>70</v>
      </c>
      <c r="AU215" s="202" t="s">
        <v>79</v>
      </c>
      <c r="AY215" s="201" t="s">
        <v>152</v>
      </c>
      <c r="BK215" s="203">
        <f>SUM(BK216:BK240)</f>
        <v>0</v>
      </c>
    </row>
    <row r="216" s="2" customFormat="1" ht="16.5" customHeight="1">
      <c r="A216" s="39"/>
      <c r="B216" s="40"/>
      <c r="C216" s="206" t="s">
        <v>356</v>
      </c>
      <c r="D216" s="206" t="s">
        <v>157</v>
      </c>
      <c r="E216" s="207" t="s">
        <v>416</v>
      </c>
      <c r="F216" s="208" t="s">
        <v>417</v>
      </c>
      <c r="G216" s="209" t="s">
        <v>160</v>
      </c>
      <c r="H216" s="210">
        <v>29.440000000000001</v>
      </c>
      <c r="I216" s="211"/>
      <c r="J216" s="212">
        <f>ROUND(I216*H216,2)</f>
        <v>0</v>
      </c>
      <c r="K216" s="208" t="s">
        <v>173</v>
      </c>
      <c r="L216" s="45"/>
      <c r="M216" s="213" t="s">
        <v>19</v>
      </c>
      <c r="N216" s="214" t="s">
        <v>42</v>
      </c>
      <c r="O216" s="85"/>
      <c r="P216" s="215">
        <f>O216*H216</f>
        <v>0</v>
      </c>
      <c r="Q216" s="215">
        <v>3.0000000000000001E-05</v>
      </c>
      <c r="R216" s="215">
        <f>Q216*H216</f>
        <v>0.00088320000000000011</v>
      </c>
      <c r="S216" s="215">
        <v>0</v>
      </c>
      <c r="T216" s="216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17" t="s">
        <v>265</v>
      </c>
      <c r="AT216" s="217" t="s">
        <v>157</v>
      </c>
      <c r="AU216" s="217" t="s">
        <v>81</v>
      </c>
      <c r="AY216" s="18" t="s">
        <v>152</v>
      </c>
      <c r="BE216" s="218">
        <f>IF(N216="základní",J216,0)</f>
        <v>0</v>
      </c>
      <c r="BF216" s="218">
        <f>IF(N216="snížená",J216,0)</f>
        <v>0</v>
      </c>
      <c r="BG216" s="218">
        <f>IF(N216="zákl. přenesená",J216,0)</f>
        <v>0</v>
      </c>
      <c r="BH216" s="218">
        <f>IF(N216="sníž. přenesená",J216,0)</f>
        <v>0</v>
      </c>
      <c r="BI216" s="218">
        <f>IF(N216="nulová",J216,0)</f>
        <v>0</v>
      </c>
      <c r="BJ216" s="18" t="s">
        <v>79</v>
      </c>
      <c r="BK216" s="218">
        <f>ROUND(I216*H216,2)</f>
        <v>0</v>
      </c>
      <c r="BL216" s="18" t="s">
        <v>265</v>
      </c>
      <c r="BM216" s="217" t="s">
        <v>911</v>
      </c>
    </row>
    <row r="217" s="2" customFormat="1">
      <c r="A217" s="39"/>
      <c r="B217" s="40"/>
      <c r="C217" s="41"/>
      <c r="D217" s="242" t="s">
        <v>175</v>
      </c>
      <c r="E217" s="41"/>
      <c r="F217" s="243" t="s">
        <v>419</v>
      </c>
      <c r="G217" s="41"/>
      <c r="H217" s="41"/>
      <c r="I217" s="244"/>
      <c r="J217" s="41"/>
      <c r="K217" s="41"/>
      <c r="L217" s="45"/>
      <c r="M217" s="245"/>
      <c r="N217" s="246"/>
      <c r="O217" s="85"/>
      <c r="P217" s="85"/>
      <c r="Q217" s="85"/>
      <c r="R217" s="85"/>
      <c r="S217" s="85"/>
      <c r="T217" s="86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175</v>
      </c>
      <c r="AU217" s="18" t="s">
        <v>81</v>
      </c>
    </row>
    <row r="218" s="13" customFormat="1">
      <c r="A218" s="13"/>
      <c r="B218" s="219"/>
      <c r="C218" s="220"/>
      <c r="D218" s="221" t="s">
        <v>163</v>
      </c>
      <c r="E218" s="222" t="s">
        <v>19</v>
      </c>
      <c r="F218" s="223" t="s">
        <v>101</v>
      </c>
      <c r="G218" s="220"/>
      <c r="H218" s="224">
        <v>29.440000000000001</v>
      </c>
      <c r="I218" s="225"/>
      <c r="J218" s="220"/>
      <c r="K218" s="220"/>
      <c r="L218" s="226"/>
      <c r="M218" s="227"/>
      <c r="N218" s="228"/>
      <c r="O218" s="228"/>
      <c r="P218" s="228"/>
      <c r="Q218" s="228"/>
      <c r="R218" s="228"/>
      <c r="S218" s="228"/>
      <c r="T218" s="229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0" t="s">
        <v>163</v>
      </c>
      <c r="AU218" s="230" t="s">
        <v>81</v>
      </c>
      <c r="AV218" s="13" t="s">
        <v>81</v>
      </c>
      <c r="AW218" s="13" t="s">
        <v>33</v>
      </c>
      <c r="AX218" s="13" t="s">
        <v>71</v>
      </c>
      <c r="AY218" s="230" t="s">
        <v>152</v>
      </c>
    </row>
    <row r="219" s="14" customFormat="1">
      <c r="A219" s="14"/>
      <c r="B219" s="231"/>
      <c r="C219" s="232"/>
      <c r="D219" s="221" t="s">
        <v>163</v>
      </c>
      <c r="E219" s="233" t="s">
        <v>19</v>
      </c>
      <c r="F219" s="234" t="s">
        <v>166</v>
      </c>
      <c r="G219" s="232"/>
      <c r="H219" s="235">
        <v>29.440000000000001</v>
      </c>
      <c r="I219" s="236"/>
      <c r="J219" s="232"/>
      <c r="K219" s="232"/>
      <c r="L219" s="237"/>
      <c r="M219" s="238"/>
      <c r="N219" s="239"/>
      <c r="O219" s="239"/>
      <c r="P219" s="239"/>
      <c r="Q219" s="239"/>
      <c r="R219" s="239"/>
      <c r="S219" s="239"/>
      <c r="T219" s="240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41" t="s">
        <v>163</v>
      </c>
      <c r="AU219" s="241" t="s">
        <v>81</v>
      </c>
      <c r="AV219" s="14" t="s">
        <v>161</v>
      </c>
      <c r="AW219" s="14" t="s">
        <v>33</v>
      </c>
      <c r="AX219" s="14" t="s">
        <v>79</v>
      </c>
      <c r="AY219" s="241" t="s">
        <v>152</v>
      </c>
    </row>
    <row r="220" s="2" customFormat="1" ht="21.75" customHeight="1">
      <c r="A220" s="39"/>
      <c r="B220" s="40"/>
      <c r="C220" s="206" t="s">
        <v>360</v>
      </c>
      <c r="D220" s="206" t="s">
        <v>157</v>
      </c>
      <c r="E220" s="207" t="s">
        <v>421</v>
      </c>
      <c r="F220" s="208" t="s">
        <v>422</v>
      </c>
      <c r="G220" s="209" t="s">
        <v>160</v>
      </c>
      <c r="H220" s="210">
        <v>29.440000000000001</v>
      </c>
      <c r="I220" s="211"/>
      <c r="J220" s="212">
        <f>ROUND(I220*H220,2)</f>
        <v>0</v>
      </c>
      <c r="K220" s="208" t="s">
        <v>173</v>
      </c>
      <c r="L220" s="45"/>
      <c r="M220" s="213" t="s">
        <v>19</v>
      </c>
      <c r="N220" s="214" t="s">
        <v>42</v>
      </c>
      <c r="O220" s="85"/>
      <c r="P220" s="215">
        <f>O220*H220</f>
        <v>0</v>
      </c>
      <c r="Q220" s="215">
        <v>0.0075799999999999999</v>
      </c>
      <c r="R220" s="215">
        <f>Q220*H220</f>
        <v>0.2231552</v>
      </c>
      <c r="S220" s="215">
        <v>0</v>
      </c>
      <c r="T220" s="216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17" t="s">
        <v>265</v>
      </c>
      <c r="AT220" s="217" t="s">
        <v>157</v>
      </c>
      <c r="AU220" s="217" t="s">
        <v>81</v>
      </c>
      <c r="AY220" s="18" t="s">
        <v>152</v>
      </c>
      <c r="BE220" s="218">
        <f>IF(N220="základní",J220,0)</f>
        <v>0</v>
      </c>
      <c r="BF220" s="218">
        <f>IF(N220="snížená",J220,0)</f>
        <v>0</v>
      </c>
      <c r="BG220" s="218">
        <f>IF(N220="zákl. přenesená",J220,0)</f>
        <v>0</v>
      </c>
      <c r="BH220" s="218">
        <f>IF(N220="sníž. přenesená",J220,0)</f>
        <v>0</v>
      </c>
      <c r="BI220" s="218">
        <f>IF(N220="nulová",J220,0)</f>
        <v>0</v>
      </c>
      <c r="BJ220" s="18" t="s">
        <v>79</v>
      </c>
      <c r="BK220" s="218">
        <f>ROUND(I220*H220,2)</f>
        <v>0</v>
      </c>
      <c r="BL220" s="18" t="s">
        <v>265</v>
      </c>
      <c r="BM220" s="217" t="s">
        <v>912</v>
      </c>
    </row>
    <row r="221" s="2" customFormat="1">
      <c r="A221" s="39"/>
      <c r="B221" s="40"/>
      <c r="C221" s="41"/>
      <c r="D221" s="242" t="s">
        <v>175</v>
      </c>
      <c r="E221" s="41"/>
      <c r="F221" s="243" t="s">
        <v>424</v>
      </c>
      <c r="G221" s="41"/>
      <c r="H221" s="41"/>
      <c r="I221" s="244"/>
      <c r="J221" s="41"/>
      <c r="K221" s="41"/>
      <c r="L221" s="45"/>
      <c r="M221" s="245"/>
      <c r="N221" s="246"/>
      <c r="O221" s="85"/>
      <c r="P221" s="85"/>
      <c r="Q221" s="85"/>
      <c r="R221" s="85"/>
      <c r="S221" s="85"/>
      <c r="T221" s="86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175</v>
      </c>
      <c r="AU221" s="18" t="s">
        <v>81</v>
      </c>
    </row>
    <row r="222" s="13" customFormat="1">
      <c r="A222" s="13"/>
      <c r="B222" s="219"/>
      <c r="C222" s="220"/>
      <c r="D222" s="221" t="s">
        <v>163</v>
      </c>
      <c r="E222" s="222" t="s">
        <v>19</v>
      </c>
      <c r="F222" s="223" t="s">
        <v>101</v>
      </c>
      <c r="G222" s="220"/>
      <c r="H222" s="224">
        <v>29.440000000000001</v>
      </c>
      <c r="I222" s="225"/>
      <c r="J222" s="220"/>
      <c r="K222" s="220"/>
      <c r="L222" s="226"/>
      <c r="M222" s="227"/>
      <c r="N222" s="228"/>
      <c r="O222" s="228"/>
      <c r="P222" s="228"/>
      <c r="Q222" s="228"/>
      <c r="R222" s="228"/>
      <c r="S222" s="228"/>
      <c r="T222" s="229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0" t="s">
        <v>163</v>
      </c>
      <c r="AU222" s="230" t="s">
        <v>81</v>
      </c>
      <c r="AV222" s="13" t="s">
        <v>81</v>
      </c>
      <c r="AW222" s="13" t="s">
        <v>33</v>
      </c>
      <c r="AX222" s="13" t="s">
        <v>71</v>
      </c>
      <c r="AY222" s="230" t="s">
        <v>152</v>
      </c>
    </row>
    <row r="223" s="14" customFormat="1">
      <c r="A223" s="14"/>
      <c r="B223" s="231"/>
      <c r="C223" s="232"/>
      <c r="D223" s="221" t="s">
        <v>163</v>
      </c>
      <c r="E223" s="233" t="s">
        <v>19</v>
      </c>
      <c r="F223" s="234" t="s">
        <v>166</v>
      </c>
      <c r="G223" s="232"/>
      <c r="H223" s="235">
        <v>29.440000000000001</v>
      </c>
      <c r="I223" s="236"/>
      <c r="J223" s="232"/>
      <c r="K223" s="232"/>
      <c r="L223" s="237"/>
      <c r="M223" s="238"/>
      <c r="N223" s="239"/>
      <c r="O223" s="239"/>
      <c r="P223" s="239"/>
      <c r="Q223" s="239"/>
      <c r="R223" s="239"/>
      <c r="S223" s="239"/>
      <c r="T223" s="240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41" t="s">
        <v>163</v>
      </c>
      <c r="AU223" s="241" t="s">
        <v>81</v>
      </c>
      <c r="AV223" s="14" t="s">
        <v>161</v>
      </c>
      <c r="AW223" s="14" t="s">
        <v>33</v>
      </c>
      <c r="AX223" s="14" t="s">
        <v>79</v>
      </c>
      <c r="AY223" s="241" t="s">
        <v>152</v>
      </c>
    </row>
    <row r="224" s="2" customFormat="1" ht="21.75" customHeight="1">
      <c r="A224" s="39"/>
      <c r="B224" s="40"/>
      <c r="C224" s="206" t="s">
        <v>364</v>
      </c>
      <c r="D224" s="206" t="s">
        <v>157</v>
      </c>
      <c r="E224" s="207" t="s">
        <v>426</v>
      </c>
      <c r="F224" s="208" t="s">
        <v>427</v>
      </c>
      <c r="G224" s="209" t="s">
        <v>160</v>
      </c>
      <c r="H224" s="210">
        <v>29.440000000000001</v>
      </c>
      <c r="I224" s="211"/>
      <c r="J224" s="212">
        <f>ROUND(I224*H224,2)</f>
        <v>0</v>
      </c>
      <c r="K224" s="208" t="s">
        <v>173</v>
      </c>
      <c r="L224" s="45"/>
      <c r="M224" s="213" t="s">
        <v>19</v>
      </c>
      <c r="N224" s="214" t="s">
        <v>42</v>
      </c>
      <c r="O224" s="85"/>
      <c r="P224" s="215">
        <f>O224*H224</f>
        <v>0</v>
      </c>
      <c r="Q224" s="215">
        <v>0.00040000000000000002</v>
      </c>
      <c r="R224" s="215">
        <f>Q224*H224</f>
        <v>0.011776000000000002</v>
      </c>
      <c r="S224" s="215">
        <v>0</v>
      </c>
      <c r="T224" s="216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17" t="s">
        <v>265</v>
      </c>
      <c r="AT224" s="217" t="s">
        <v>157</v>
      </c>
      <c r="AU224" s="217" t="s">
        <v>81</v>
      </c>
      <c r="AY224" s="18" t="s">
        <v>152</v>
      </c>
      <c r="BE224" s="218">
        <f>IF(N224="základní",J224,0)</f>
        <v>0</v>
      </c>
      <c r="BF224" s="218">
        <f>IF(N224="snížená",J224,0)</f>
        <v>0</v>
      </c>
      <c r="BG224" s="218">
        <f>IF(N224="zákl. přenesená",J224,0)</f>
        <v>0</v>
      </c>
      <c r="BH224" s="218">
        <f>IF(N224="sníž. přenesená",J224,0)</f>
        <v>0</v>
      </c>
      <c r="BI224" s="218">
        <f>IF(N224="nulová",J224,0)</f>
        <v>0</v>
      </c>
      <c r="BJ224" s="18" t="s">
        <v>79</v>
      </c>
      <c r="BK224" s="218">
        <f>ROUND(I224*H224,2)</f>
        <v>0</v>
      </c>
      <c r="BL224" s="18" t="s">
        <v>265</v>
      </c>
      <c r="BM224" s="217" t="s">
        <v>913</v>
      </c>
    </row>
    <row r="225" s="2" customFormat="1">
      <c r="A225" s="39"/>
      <c r="B225" s="40"/>
      <c r="C225" s="41"/>
      <c r="D225" s="242" t="s">
        <v>175</v>
      </c>
      <c r="E225" s="41"/>
      <c r="F225" s="243" t="s">
        <v>429</v>
      </c>
      <c r="G225" s="41"/>
      <c r="H225" s="41"/>
      <c r="I225" s="244"/>
      <c r="J225" s="41"/>
      <c r="K225" s="41"/>
      <c r="L225" s="45"/>
      <c r="M225" s="245"/>
      <c r="N225" s="246"/>
      <c r="O225" s="85"/>
      <c r="P225" s="85"/>
      <c r="Q225" s="85"/>
      <c r="R225" s="85"/>
      <c r="S225" s="85"/>
      <c r="T225" s="86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175</v>
      </c>
      <c r="AU225" s="18" t="s">
        <v>81</v>
      </c>
    </row>
    <row r="226" s="2" customFormat="1" ht="16.5" customHeight="1">
      <c r="A226" s="39"/>
      <c r="B226" s="40"/>
      <c r="C226" s="247" t="s">
        <v>370</v>
      </c>
      <c r="D226" s="247" t="s">
        <v>296</v>
      </c>
      <c r="E226" s="248" t="s">
        <v>431</v>
      </c>
      <c r="F226" s="249" t="s">
        <v>432</v>
      </c>
      <c r="G226" s="250" t="s">
        <v>160</v>
      </c>
      <c r="H226" s="251">
        <v>32.384</v>
      </c>
      <c r="I226" s="252"/>
      <c r="J226" s="253">
        <f>ROUND(I226*H226,2)</f>
        <v>0</v>
      </c>
      <c r="K226" s="249" t="s">
        <v>173</v>
      </c>
      <c r="L226" s="254"/>
      <c r="M226" s="255" t="s">
        <v>19</v>
      </c>
      <c r="N226" s="256" t="s">
        <v>42</v>
      </c>
      <c r="O226" s="85"/>
      <c r="P226" s="215">
        <f>O226*H226</f>
        <v>0</v>
      </c>
      <c r="Q226" s="215">
        <v>0.00264</v>
      </c>
      <c r="R226" s="215">
        <f>Q226*H226</f>
        <v>0.085493760000000002</v>
      </c>
      <c r="S226" s="215">
        <v>0</v>
      </c>
      <c r="T226" s="216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17" t="s">
        <v>299</v>
      </c>
      <c r="AT226" s="217" t="s">
        <v>296</v>
      </c>
      <c r="AU226" s="217" t="s">
        <v>81</v>
      </c>
      <c r="AY226" s="18" t="s">
        <v>152</v>
      </c>
      <c r="BE226" s="218">
        <f>IF(N226="základní",J226,0)</f>
        <v>0</v>
      </c>
      <c r="BF226" s="218">
        <f>IF(N226="snížená",J226,0)</f>
        <v>0</v>
      </c>
      <c r="BG226" s="218">
        <f>IF(N226="zákl. přenesená",J226,0)</f>
        <v>0</v>
      </c>
      <c r="BH226" s="218">
        <f>IF(N226="sníž. přenesená",J226,0)</f>
        <v>0</v>
      </c>
      <c r="BI226" s="218">
        <f>IF(N226="nulová",J226,0)</f>
        <v>0</v>
      </c>
      <c r="BJ226" s="18" t="s">
        <v>79</v>
      </c>
      <c r="BK226" s="218">
        <f>ROUND(I226*H226,2)</f>
        <v>0</v>
      </c>
      <c r="BL226" s="18" t="s">
        <v>265</v>
      </c>
      <c r="BM226" s="217" t="s">
        <v>914</v>
      </c>
    </row>
    <row r="227" s="13" customFormat="1">
      <c r="A227" s="13"/>
      <c r="B227" s="219"/>
      <c r="C227" s="220"/>
      <c r="D227" s="221" t="s">
        <v>163</v>
      </c>
      <c r="E227" s="222" t="s">
        <v>19</v>
      </c>
      <c r="F227" s="223" t="s">
        <v>851</v>
      </c>
      <c r="G227" s="220"/>
      <c r="H227" s="224">
        <v>29.440000000000001</v>
      </c>
      <c r="I227" s="225"/>
      <c r="J227" s="220"/>
      <c r="K227" s="220"/>
      <c r="L227" s="226"/>
      <c r="M227" s="227"/>
      <c r="N227" s="228"/>
      <c r="O227" s="228"/>
      <c r="P227" s="228"/>
      <c r="Q227" s="228"/>
      <c r="R227" s="228"/>
      <c r="S227" s="228"/>
      <c r="T227" s="229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0" t="s">
        <v>163</v>
      </c>
      <c r="AU227" s="230" t="s">
        <v>81</v>
      </c>
      <c r="AV227" s="13" t="s">
        <v>81</v>
      </c>
      <c r="AW227" s="13" t="s">
        <v>33</v>
      </c>
      <c r="AX227" s="13" t="s">
        <v>71</v>
      </c>
      <c r="AY227" s="230" t="s">
        <v>152</v>
      </c>
    </row>
    <row r="228" s="14" customFormat="1">
      <c r="A228" s="14"/>
      <c r="B228" s="231"/>
      <c r="C228" s="232"/>
      <c r="D228" s="221" t="s">
        <v>163</v>
      </c>
      <c r="E228" s="233" t="s">
        <v>101</v>
      </c>
      <c r="F228" s="234" t="s">
        <v>166</v>
      </c>
      <c r="G228" s="232"/>
      <c r="H228" s="235">
        <v>29.440000000000001</v>
      </c>
      <c r="I228" s="236"/>
      <c r="J228" s="232"/>
      <c r="K228" s="232"/>
      <c r="L228" s="237"/>
      <c r="M228" s="238"/>
      <c r="N228" s="239"/>
      <c r="O228" s="239"/>
      <c r="P228" s="239"/>
      <c r="Q228" s="239"/>
      <c r="R228" s="239"/>
      <c r="S228" s="239"/>
      <c r="T228" s="240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41" t="s">
        <v>163</v>
      </c>
      <c r="AU228" s="241" t="s">
        <v>81</v>
      </c>
      <c r="AV228" s="14" t="s">
        <v>161</v>
      </c>
      <c r="AW228" s="14" t="s">
        <v>33</v>
      </c>
      <c r="AX228" s="14" t="s">
        <v>79</v>
      </c>
      <c r="AY228" s="241" t="s">
        <v>152</v>
      </c>
    </row>
    <row r="229" s="13" customFormat="1">
      <c r="A229" s="13"/>
      <c r="B229" s="219"/>
      <c r="C229" s="220"/>
      <c r="D229" s="221" t="s">
        <v>163</v>
      </c>
      <c r="E229" s="220"/>
      <c r="F229" s="223" t="s">
        <v>915</v>
      </c>
      <c r="G229" s="220"/>
      <c r="H229" s="224">
        <v>32.384</v>
      </c>
      <c r="I229" s="225"/>
      <c r="J229" s="220"/>
      <c r="K229" s="220"/>
      <c r="L229" s="226"/>
      <c r="M229" s="227"/>
      <c r="N229" s="228"/>
      <c r="O229" s="228"/>
      <c r="P229" s="228"/>
      <c r="Q229" s="228"/>
      <c r="R229" s="228"/>
      <c r="S229" s="228"/>
      <c r="T229" s="229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0" t="s">
        <v>163</v>
      </c>
      <c r="AU229" s="230" t="s">
        <v>81</v>
      </c>
      <c r="AV229" s="13" t="s">
        <v>81</v>
      </c>
      <c r="AW229" s="13" t="s">
        <v>4</v>
      </c>
      <c r="AX229" s="13" t="s">
        <v>79</v>
      </c>
      <c r="AY229" s="230" t="s">
        <v>152</v>
      </c>
    </row>
    <row r="230" s="2" customFormat="1" ht="16.5" customHeight="1">
      <c r="A230" s="39"/>
      <c r="B230" s="40"/>
      <c r="C230" s="206" t="s">
        <v>377</v>
      </c>
      <c r="D230" s="206" t="s">
        <v>157</v>
      </c>
      <c r="E230" s="207" t="s">
        <v>436</v>
      </c>
      <c r="F230" s="208" t="s">
        <v>437</v>
      </c>
      <c r="G230" s="209" t="s">
        <v>322</v>
      </c>
      <c r="H230" s="210">
        <v>26.870000000000001</v>
      </c>
      <c r="I230" s="211"/>
      <c r="J230" s="212">
        <f>ROUND(I230*H230,2)</f>
        <v>0</v>
      </c>
      <c r="K230" s="208" t="s">
        <v>173</v>
      </c>
      <c r="L230" s="45"/>
      <c r="M230" s="213" t="s">
        <v>19</v>
      </c>
      <c r="N230" s="214" t="s">
        <v>42</v>
      </c>
      <c r="O230" s="85"/>
      <c r="P230" s="215">
        <f>O230*H230</f>
        <v>0</v>
      </c>
      <c r="Q230" s="215">
        <v>1.0000000000000001E-05</v>
      </c>
      <c r="R230" s="215">
        <f>Q230*H230</f>
        <v>0.00026870000000000003</v>
      </c>
      <c r="S230" s="215">
        <v>0</v>
      </c>
      <c r="T230" s="216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17" t="s">
        <v>265</v>
      </c>
      <c r="AT230" s="217" t="s">
        <v>157</v>
      </c>
      <c r="AU230" s="217" t="s">
        <v>81</v>
      </c>
      <c r="AY230" s="18" t="s">
        <v>152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8" t="s">
        <v>79</v>
      </c>
      <c r="BK230" s="218">
        <f>ROUND(I230*H230,2)</f>
        <v>0</v>
      </c>
      <c r="BL230" s="18" t="s">
        <v>265</v>
      </c>
      <c r="BM230" s="217" t="s">
        <v>916</v>
      </c>
    </row>
    <row r="231" s="2" customFormat="1">
      <c r="A231" s="39"/>
      <c r="B231" s="40"/>
      <c r="C231" s="41"/>
      <c r="D231" s="242" t="s">
        <v>175</v>
      </c>
      <c r="E231" s="41"/>
      <c r="F231" s="243" t="s">
        <v>439</v>
      </c>
      <c r="G231" s="41"/>
      <c r="H231" s="41"/>
      <c r="I231" s="244"/>
      <c r="J231" s="41"/>
      <c r="K231" s="41"/>
      <c r="L231" s="45"/>
      <c r="M231" s="245"/>
      <c r="N231" s="246"/>
      <c r="O231" s="85"/>
      <c r="P231" s="85"/>
      <c r="Q231" s="85"/>
      <c r="R231" s="85"/>
      <c r="S231" s="85"/>
      <c r="T231" s="86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175</v>
      </c>
      <c r="AU231" s="18" t="s">
        <v>81</v>
      </c>
    </row>
    <row r="232" s="2" customFormat="1" ht="16.5" customHeight="1">
      <c r="A232" s="39"/>
      <c r="B232" s="40"/>
      <c r="C232" s="247" t="s">
        <v>381</v>
      </c>
      <c r="D232" s="247" t="s">
        <v>296</v>
      </c>
      <c r="E232" s="248" t="s">
        <v>441</v>
      </c>
      <c r="F232" s="249" t="s">
        <v>442</v>
      </c>
      <c r="G232" s="250" t="s">
        <v>322</v>
      </c>
      <c r="H232" s="251">
        <v>29.556999999999999</v>
      </c>
      <c r="I232" s="252"/>
      <c r="J232" s="253">
        <f>ROUND(I232*H232,2)</f>
        <v>0</v>
      </c>
      <c r="K232" s="249" t="s">
        <v>19</v>
      </c>
      <c r="L232" s="254"/>
      <c r="M232" s="255" t="s">
        <v>19</v>
      </c>
      <c r="N232" s="256" t="s">
        <v>42</v>
      </c>
      <c r="O232" s="85"/>
      <c r="P232" s="215">
        <f>O232*H232</f>
        <v>0</v>
      </c>
      <c r="Q232" s="215">
        <v>0</v>
      </c>
      <c r="R232" s="215">
        <f>Q232*H232</f>
        <v>0</v>
      </c>
      <c r="S232" s="215">
        <v>0</v>
      </c>
      <c r="T232" s="216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17" t="s">
        <v>299</v>
      </c>
      <c r="AT232" s="217" t="s">
        <v>296</v>
      </c>
      <c r="AU232" s="217" t="s">
        <v>81</v>
      </c>
      <c r="AY232" s="18" t="s">
        <v>152</v>
      </c>
      <c r="BE232" s="218">
        <f>IF(N232="základní",J232,0)</f>
        <v>0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8" t="s">
        <v>79</v>
      </c>
      <c r="BK232" s="218">
        <f>ROUND(I232*H232,2)</f>
        <v>0</v>
      </c>
      <c r="BL232" s="18" t="s">
        <v>265</v>
      </c>
      <c r="BM232" s="217" t="s">
        <v>917</v>
      </c>
    </row>
    <row r="233" s="13" customFormat="1">
      <c r="A233" s="13"/>
      <c r="B233" s="219"/>
      <c r="C233" s="220"/>
      <c r="D233" s="221" t="s">
        <v>163</v>
      </c>
      <c r="E233" s="222" t="s">
        <v>19</v>
      </c>
      <c r="F233" s="223" t="s">
        <v>299</v>
      </c>
      <c r="G233" s="220"/>
      <c r="H233" s="224">
        <v>32</v>
      </c>
      <c r="I233" s="225"/>
      <c r="J233" s="220"/>
      <c r="K233" s="220"/>
      <c r="L233" s="226"/>
      <c r="M233" s="227"/>
      <c r="N233" s="228"/>
      <c r="O233" s="228"/>
      <c r="P233" s="228"/>
      <c r="Q233" s="228"/>
      <c r="R233" s="228"/>
      <c r="S233" s="228"/>
      <c r="T233" s="229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0" t="s">
        <v>163</v>
      </c>
      <c r="AU233" s="230" t="s">
        <v>81</v>
      </c>
      <c r="AV233" s="13" t="s">
        <v>81</v>
      </c>
      <c r="AW233" s="13" t="s">
        <v>33</v>
      </c>
      <c r="AX233" s="13" t="s">
        <v>71</v>
      </c>
      <c r="AY233" s="230" t="s">
        <v>152</v>
      </c>
    </row>
    <row r="234" s="13" customFormat="1">
      <c r="A234" s="13"/>
      <c r="B234" s="219"/>
      <c r="C234" s="220"/>
      <c r="D234" s="221" t="s">
        <v>163</v>
      </c>
      <c r="E234" s="222" t="s">
        <v>19</v>
      </c>
      <c r="F234" s="223" t="s">
        <v>800</v>
      </c>
      <c r="G234" s="220"/>
      <c r="H234" s="224">
        <v>-1.44</v>
      </c>
      <c r="I234" s="225"/>
      <c r="J234" s="220"/>
      <c r="K234" s="220"/>
      <c r="L234" s="226"/>
      <c r="M234" s="227"/>
      <c r="N234" s="228"/>
      <c r="O234" s="228"/>
      <c r="P234" s="228"/>
      <c r="Q234" s="228"/>
      <c r="R234" s="228"/>
      <c r="S234" s="228"/>
      <c r="T234" s="229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0" t="s">
        <v>163</v>
      </c>
      <c r="AU234" s="230" t="s">
        <v>81</v>
      </c>
      <c r="AV234" s="13" t="s">
        <v>81</v>
      </c>
      <c r="AW234" s="13" t="s">
        <v>33</v>
      </c>
      <c r="AX234" s="13" t="s">
        <v>71</v>
      </c>
      <c r="AY234" s="230" t="s">
        <v>152</v>
      </c>
    </row>
    <row r="235" s="13" customFormat="1">
      <c r="A235" s="13"/>
      <c r="B235" s="219"/>
      <c r="C235" s="220"/>
      <c r="D235" s="221" t="s">
        <v>163</v>
      </c>
      <c r="E235" s="222" t="s">
        <v>19</v>
      </c>
      <c r="F235" s="223" t="s">
        <v>918</v>
      </c>
      <c r="G235" s="220"/>
      <c r="H235" s="224">
        <v>-2.9100000000000001</v>
      </c>
      <c r="I235" s="225"/>
      <c r="J235" s="220"/>
      <c r="K235" s="220"/>
      <c r="L235" s="226"/>
      <c r="M235" s="227"/>
      <c r="N235" s="228"/>
      <c r="O235" s="228"/>
      <c r="P235" s="228"/>
      <c r="Q235" s="228"/>
      <c r="R235" s="228"/>
      <c r="S235" s="228"/>
      <c r="T235" s="229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0" t="s">
        <v>163</v>
      </c>
      <c r="AU235" s="230" t="s">
        <v>81</v>
      </c>
      <c r="AV235" s="13" t="s">
        <v>81</v>
      </c>
      <c r="AW235" s="13" t="s">
        <v>33</v>
      </c>
      <c r="AX235" s="13" t="s">
        <v>71</v>
      </c>
      <c r="AY235" s="230" t="s">
        <v>152</v>
      </c>
    </row>
    <row r="236" s="13" customFormat="1">
      <c r="A236" s="13"/>
      <c r="B236" s="219"/>
      <c r="C236" s="220"/>
      <c r="D236" s="221" t="s">
        <v>163</v>
      </c>
      <c r="E236" s="222" t="s">
        <v>19</v>
      </c>
      <c r="F236" s="223" t="s">
        <v>919</v>
      </c>
      <c r="G236" s="220"/>
      <c r="H236" s="224">
        <v>-0.78000000000000003</v>
      </c>
      <c r="I236" s="225"/>
      <c r="J236" s="220"/>
      <c r="K236" s="220"/>
      <c r="L236" s="226"/>
      <c r="M236" s="227"/>
      <c r="N236" s="228"/>
      <c r="O236" s="228"/>
      <c r="P236" s="228"/>
      <c r="Q236" s="228"/>
      <c r="R236" s="228"/>
      <c r="S236" s="228"/>
      <c r="T236" s="229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0" t="s">
        <v>163</v>
      </c>
      <c r="AU236" s="230" t="s">
        <v>81</v>
      </c>
      <c r="AV236" s="13" t="s">
        <v>81</v>
      </c>
      <c r="AW236" s="13" t="s">
        <v>33</v>
      </c>
      <c r="AX236" s="13" t="s">
        <v>71</v>
      </c>
      <c r="AY236" s="230" t="s">
        <v>152</v>
      </c>
    </row>
    <row r="237" s="14" customFormat="1">
      <c r="A237" s="14"/>
      <c r="B237" s="231"/>
      <c r="C237" s="232"/>
      <c r="D237" s="221" t="s">
        <v>163</v>
      </c>
      <c r="E237" s="233" t="s">
        <v>19</v>
      </c>
      <c r="F237" s="234" t="s">
        <v>166</v>
      </c>
      <c r="G237" s="232"/>
      <c r="H237" s="235">
        <v>26.870000000000001</v>
      </c>
      <c r="I237" s="236"/>
      <c r="J237" s="232"/>
      <c r="K237" s="232"/>
      <c r="L237" s="237"/>
      <c r="M237" s="238"/>
      <c r="N237" s="239"/>
      <c r="O237" s="239"/>
      <c r="P237" s="239"/>
      <c r="Q237" s="239"/>
      <c r="R237" s="239"/>
      <c r="S237" s="239"/>
      <c r="T237" s="240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1" t="s">
        <v>163</v>
      </c>
      <c r="AU237" s="241" t="s">
        <v>81</v>
      </c>
      <c r="AV237" s="14" t="s">
        <v>161</v>
      </c>
      <c r="AW237" s="14" t="s">
        <v>33</v>
      </c>
      <c r="AX237" s="14" t="s">
        <v>79</v>
      </c>
      <c r="AY237" s="241" t="s">
        <v>152</v>
      </c>
    </row>
    <row r="238" s="13" customFormat="1">
      <c r="A238" s="13"/>
      <c r="B238" s="219"/>
      <c r="C238" s="220"/>
      <c r="D238" s="221" t="s">
        <v>163</v>
      </c>
      <c r="E238" s="220"/>
      <c r="F238" s="223" t="s">
        <v>920</v>
      </c>
      <c r="G238" s="220"/>
      <c r="H238" s="224">
        <v>29.556999999999999</v>
      </c>
      <c r="I238" s="225"/>
      <c r="J238" s="220"/>
      <c r="K238" s="220"/>
      <c r="L238" s="226"/>
      <c r="M238" s="227"/>
      <c r="N238" s="228"/>
      <c r="O238" s="228"/>
      <c r="P238" s="228"/>
      <c r="Q238" s="228"/>
      <c r="R238" s="228"/>
      <c r="S238" s="228"/>
      <c r="T238" s="229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0" t="s">
        <v>163</v>
      </c>
      <c r="AU238" s="230" t="s">
        <v>81</v>
      </c>
      <c r="AV238" s="13" t="s">
        <v>81</v>
      </c>
      <c r="AW238" s="13" t="s">
        <v>4</v>
      </c>
      <c r="AX238" s="13" t="s">
        <v>79</v>
      </c>
      <c r="AY238" s="230" t="s">
        <v>152</v>
      </c>
    </row>
    <row r="239" s="2" customFormat="1" ht="24.15" customHeight="1">
      <c r="A239" s="39"/>
      <c r="B239" s="40"/>
      <c r="C239" s="206" t="s">
        <v>389</v>
      </c>
      <c r="D239" s="206" t="s">
        <v>157</v>
      </c>
      <c r="E239" s="207" t="s">
        <v>451</v>
      </c>
      <c r="F239" s="208" t="s">
        <v>452</v>
      </c>
      <c r="G239" s="209" t="s">
        <v>205</v>
      </c>
      <c r="H239" s="210">
        <v>0.32200000000000001</v>
      </c>
      <c r="I239" s="211"/>
      <c r="J239" s="212">
        <f>ROUND(I239*H239,2)</f>
        <v>0</v>
      </c>
      <c r="K239" s="208" t="s">
        <v>173</v>
      </c>
      <c r="L239" s="45"/>
      <c r="M239" s="213" t="s">
        <v>19</v>
      </c>
      <c r="N239" s="214" t="s">
        <v>42</v>
      </c>
      <c r="O239" s="85"/>
      <c r="P239" s="215">
        <f>O239*H239</f>
        <v>0</v>
      </c>
      <c r="Q239" s="215">
        <v>0</v>
      </c>
      <c r="R239" s="215">
        <f>Q239*H239</f>
        <v>0</v>
      </c>
      <c r="S239" s="215">
        <v>0</v>
      </c>
      <c r="T239" s="216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17" t="s">
        <v>265</v>
      </c>
      <c r="AT239" s="217" t="s">
        <v>157</v>
      </c>
      <c r="AU239" s="217" t="s">
        <v>81</v>
      </c>
      <c r="AY239" s="18" t="s">
        <v>152</v>
      </c>
      <c r="BE239" s="218">
        <f>IF(N239="základní",J239,0)</f>
        <v>0</v>
      </c>
      <c r="BF239" s="218">
        <f>IF(N239="snížená",J239,0)</f>
        <v>0</v>
      </c>
      <c r="BG239" s="218">
        <f>IF(N239="zákl. přenesená",J239,0)</f>
        <v>0</v>
      </c>
      <c r="BH239" s="218">
        <f>IF(N239="sníž. přenesená",J239,0)</f>
        <v>0</v>
      </c>
      <c r="BI239" s="218">
        <f>IF(N239="nulová",J239,0)</f>
        <v>0</v>
      </c>
      <c r="BJ239" s="18" t="s">
        <v>79</v>
      </c>
      <c r="BK239" s="218">
        <f>ROUND(I239*H239,2)</f>
        <v>0</v>
      </c>
      <c r="BL239" s="18" t="s">
        <v>265</v>
      </c>
      <c r="BM239" s="217" t="s">
        <v>921</v>
      </c>
    </row>
    <row r="240" s="2" customFormat="1">
      <c r="A240" s="39"/>
      <c r="B240" s="40"/>
      <c r="C240" s="41"/>
      <c r="D240" s="242" t="s">
        <v>175</v>
      </c>
      <c r="E240" s="41"/>
      <c r="F240" s="243" t="s">
        <v>454</v>
      </c>
      <c r="G240" s="41"/>
      <c r="H240" s="41"/>
      <c r="I240" s="244"/>
      <c r="J240" s="41"/>
      <c r="K240" s="41"/>
      <c r="L240" s="45"/>
      <c r="M240" s="245"/>
      <c r="N240" s="246"/>
      <c r="O240" s="85"/>
      <c r="P240" s="85"/>
      <c r="Q240" s="85"/>
      <c r="R240" s="85"/>
      <c r="S240" s="85"/>
      <c r="T240" s="86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175</v>
      </c>
      <c r="AU240" s="18" t="s">
        <v>81</v>
      </c>
    </row>
    <row r="241" s="12" customFormat="1" ht="22.8" customHeight="1">
      <c r="A241" s="12"/>
      <c r="B241" s="190"/>
      <c r="C241" s="191"/>
      <c r="D241" s="192" t="s">
        <v>70</v>
      </c>
      <c r="E241" s="204" t="s">
        <v>455</v>
      </c>
      <c r="F241" s="204" t="s">
        <v>456</v>
      </c>
      <c r="G241" s="191"/>
      <c r="H241" s="191"/>
      <c r="I241" s="194"/>
      <c r="J241" s="205">
        <f>BK241</f>
        <v>0</v>
      </c>
      <c r="K241" s="191"/>
      <c r="L241" s="196"/>
      <c r="M241" s="197"/>
      <c r="N241" s="198"/>
      <c r="O241" s="198"/>
      <c r="P241" s="199">
        <f>SUM(P242:P266)</f>
        <v>0</v>
      </c>
      <c r="Q241" s="198"/>
      <c r="R241" s="199">
        <f>SUM(R242:R266)</f>
        <v>0.012595840000000001</v>
      </c>
      <c r="S241" s="198"/>
      <c r="T241" s="200">
        <f>SUM(T242:T266)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01" t="s">
        <v>81</v>
      </c>
      <c r="AT241" s="202" t="s">
        <v>70</v>
      </c>
      <c r="AU241" s="202" t="s">
        <v>79</v>
      </c>
      <c r="AY241" s="201" t="s">
        <v>152</v>
      </c>
      <c r="BK241" s="203">
        <f>SUM(BK242:BK266)</f>
        <v>0</v>
      </c>
    </row>
    <row r="242" s="2" customFormat="1" ht="24.15" customHeight="1">
      <c r="A242" s="39"/>
      <c r="B242" s="40"/>
      <c r="C242" s="206" t="s">
        <v>396</v>
      </c>
      <c r="D242" s="206" t="s">
        <v>157</v>
      </c>
      <c r="E242" s="207" t="s">
        <v>458</v>
      </c>
      <c r="F242" s="208" t="s">
        <v>459</v>
      </c>
      <c r="G242" s="209" t="s">
        <v>160</v>
      </c>
      <c r="H242" s="210">
        <v>20.042000000000002</v>
      </c>
      <c r="I242" s="211"/>
      <c r="J242" s="212">
        <f>ROUND(I242*H242,2)</f>
        <v>0</v>
      </c>
      <c r="K242" s="208" t="s">
        <v>173</v>
      </c>
      <c r="L242" s="45"/>
      <c r="M242" s="213" t="s">
        <v>19</v>
      </c>
      <c r="N242" s="214" t="s">
        <v>42</v>
      </c>
      <c r="O242" s="85"/>
      <c r="P242" s="215">
        <f>O242*H242</f>
        <v>0</v>
      </c>
      <c r="Q242" s="215">
        <v>2.0000000000000002E-05</v>
      </c>
      <c r="R242" s="215">
        <f>Q242*H242</f>
        <v>0.00040084000000000007</v>
      </c>
      <c r="S242" s="215">
        <v>0</v>
      </c>
      <c r="T242" s="216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17" t="s">
        <v>265</v>
      </c>
      <c r="AT242" s="217" t="s">
        <v>157</v>
      </c>
      <c r="AU242" s="217" t="s">
        <v>81</v>
      </c>
      <c r="AY242" s="18" t="s">
        <v>152</v>
      </c>
      <c r="BE242" s="218">
        <f>IF(N242="základní",J242,0)</f>
        <v>0</v>
      </c>
      <c r="BF242" s="218">
        <f>IF(N242="snížená",J242,0)</f>
        <v>0</v>
      </c>
      <c r="BG242" s="218">
        <f>IF(N242="zákl. přenesená",J242,0)</f>
        <v>0</v>
      </c>
      <c r="BH242" s="218">
        <f>IF(N242="sníž. přenesená",J242,0)</f>
        <v>0</v>
      </c>
      <c r="BI242" s="218">
        <f>IF(N242="nulová",J242,0)</f>
        <v>0</v>
      </c>
      <c r="BJ242" s="18" t="s">
        <v>79</v>
      </c>
      <c r="BK242" s="218">
        <f>ROUND(I242*H242,2)</f>
        <v>0</v>
      </c>
      <c r="BL242" s="18" t="s">
        <v>265</v>
      </c>
      <c r="BM242" s="217" t="s">
        <v>922</v>
      </c>
    </row>
    <row r="243" s="2" customFormat="1">
      <c r="A243" s="39"/>
      <c r="B243" s="40"/>
      <c r="C243" s="41"/>
      <c r="D243" s="242" t="s">
        <v>175</v>
      </c>
      <c r="E243" s="41"/>
      <c r="F243" s="243" t="s">
        <v>461</v>
      </c>
      <c r="G243" s="41"/>
      <c r="H243" s="41"/>
      <c r="I243" s="244"/>
      <c r="J243" s="41"/>
      <c r="K243" s="41"/>
      <c r="L243" s="45"/>
      <c r="M243" s="245"/>
      <c r="N243" s="246"/>
      <c r="O243" s="85"/>
      <c r="P243" s="85"/>
      <c r="Q243" s="85"/>
      <c r="R243" s="85"/>
      <c r="S243" s="85"/>
      <c r="T243" s="86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175</v>
      </c>
      <c r="AU243" s="18" t="s">
        <v>81</v>
      </c>
    </row>
    <row r="244" s="15" customFormat="1">
      <c r="A244" s="15"/>
      <c r="B244" s="257"/>
      <c r="C244" s="258"/>
      <c r="D244" s="221" t="s">
        <v>163</v>
      </c>
      <c r="E244" s="259" t="s">
        <v>19</v>
      </c>
      <c r="F244" s="260" t="s">
        <v>810</v>
      </c>
      <c r="G244" s="258"/>
      <c r="H244" s="259" t="s">
        <v>19</v>
      </c>
      <c r="I244" s="261"/>
      <c r="J244" s="258"/>
      <c r="K244" s="258"/>
      <c r="L244" s="262"/>
      <c r="M244" s="263"/>
      <c r="N244" s="264"/>
      <c r="O244" s="264"/>
      <c r="P244" s="264"/>
      <c r="Q244" s="264"/>
      <c r="R244" s="264"/>
      <c r="S244" s="264"/>
      <c r="T244" s="26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66" t="s">
        <v>163</v>
      </c>
      <c r="AU244" s="266" t="s">
        <v>81</v>
      </c>
      <c r="AV244" s="15" t="s">
        <v>79</v>
      </c>
      <c r="AW244" s="15" t="s">
        <v>33</v>
      </c>
      <c r="AX244" s="15" t="s">
        <v>71</v>
      </c>
      <c r="AY244" s="266" t="s">
        <v>152</v>
      </c>
    </row>
    <row r="245" s="13" customFormat="1">
      <c r="A245" s="13"/>
      <c r="B245" s="219"/>
      <c r="C245" s="220"/>
      <c r="D245" s="221" t="s">
        <v>163</v>
      </c>
      <c r="E245" s="222" t="s">
        <v>19</v>
      </c>
      <c r="F245" s="223" t="s">
        <v>811</v>
      </c>
      <c r="G245" s="220"/>
      <c r="H245" s="224">
        <v>2.0790000000000002</v>
      </c>
      <c r="I245" s="225"/>
      <c r="J245" s="220"/>
      <c r="K245" s="220"/>
      <c r="L245" s="226"/>
      <c r="M245" s="227"/>
      <c r="N245" s="228"/>
      <c r="O245" s="228"/>
      <c r="P245" s="228"/>
      <c r="Q245" s="228"/>
      <c r="R245" s="228"/>
      <c r="S245" s="228"/>
      <c r="T245" s="229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0" t="s">
        <v>163</v>
      </c>
      <c r="AU245" s="230" t="s">
        <v>81</v>
      </c>
      <c r="AV245" s="13" t="s">
        <v>81</v>
      </c>
      <c r="AW245" s="13" t="s">
        <v>33</v>
      </c>
      <c r="AX245" s="13" t="s">
        <v>71</v>
      </c>
      <c r="AY245" s="230" t="s">
        <v>152</v>
      </c>
    </row>
    <row r="246" s="15" customFormat="1">
      <c r="A246" s="15"/>
      <c r="B246" s="257"/>
      <c r="C246" s="258"/>
      <c r="D246" s="221" t="s">
        <v>163</v>
      </c>
      <c r="E246" s="259" t="s">
        <v>19</v>
      </c>
      <c r="F246" s="260" t="s">
        <v>805</v>
      </c>
      <c r="G246" s="258"/>
      <c r="H246" s="259" t="s">
        <v>19</v>
      </c>
      <c r="I246" s="261"/>
      <c r="J246" s="258"/>
      <c r="K246" s="258"/>
      <c r="L246" s="262"/>
      <c r="M246" s="263"/>
      <c r="N246" s="264"/>
      <c r="O246" s="264"/>
      <c r="P246" s="264"/>
      <c r="Q246" s="264"/>
      <c r="R246" s="264"/>
      <c r="S246" s="264"/>
      <c r="T246" s="26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66" t="s">
        <v>163</v>
      </c>
      <c r="AU246" s="266" t="s">
        <v>81</v>
      </c>
      <c r="AV246" s="15" t="s">
        <v>79</v>
      </c>
      <c r="AW246" s="15" t="s">
        <v>33</v>
      </c>
      <c r="AX246" s="15" t="s">
        <v>71</v>
      </c>
      <c r="AY246" s="266" t="s">
        <v>152</v>
      </c>
    </row>
    <row r="247" s="13" customFormat="1">
      <c r="A247" s="13"/>
      <c r="B247" s="219"/>
      <c r="C247" s="220"/>
      <c r="D247" s="221" t="s">
        <v>163</v>
      </c>
      <c r="E247" s="222" t="s">
        <v>19</v>
      </c>
      <c r="F247" s="223" t="s">
        <v>467</v>
      </c>
      <c r="G247" s="220"/>
      <c r="H247" s="224">
        <v>0.48599999999999999</v>
      </c>
      <c r="I247" s="225"/>
      <c r="J247" s="220"/>
      <c r="K247" s="220"/>
      <c r="L247" s="226"/>
      <c r="M247" s="227"/>
      <c r="N247" s="228"/>
      <c r="O247" s="228"/>
      <c r="P247" s="228"/>
      <c r="Q247" s="228"/>
      <c r="R247" s="228"/>
      <c r="S247" s="228"/>
      <c r="T247" s="229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0" t="s">
        <v>163</v>
      </c>
      <c r="AU247" s="230" t="s">
        <v>81</v>
      </c>
      <c r="AV247" s="13" t="s">
        <v>81</v>
      </c>
      <c r="AW247" s="13" t="s">
        <v>33</v>
      </c>
      <c r="AX247" s="13" t="s">
        <v>71</v>
      </c>
      <c r="AY247" s="230" t="s">
        <v>152</v>
      </c>
    </row>
    <row r="248" s="13" customFormat="1">
      <c r="A248" s="13"/>
      <c r="B248" s="219"/>
      <c r="C248" s="220"/>
      <c r="D248" s="221" t="s">
        <v>163</v>
      </c>
      <c r="E248" s="222" t="s">
        <v>19</v>
      </c>
      <c r="F248" s="223" t="s">
        <v>468</v>
      </c>
      <c r="G248" s="220"/>
      <c r="H248" s="224">
        <v>2.3759999999999999</v>
      </c>
      <c r="I248" s="225"/>
      <c r="J248" s="220"/>
      <c r="K248" s="220"/>
      <c r="L248" s="226"/>
      <c r="M248" s="227"/>
      <c r="N248" s="228"/>
      <c r="O248" s="228"/>
      <c r="P248" s="228"/>
      <c r="Q248" s="228"/>
      <c r="R248" s="228"/>
      <c r="S248" s="228"/>
      <c r="T248" s="229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0" t="s">
        <v>163</v>
      </c>
      <c r="AU248" s="230" t="s">
        <v>81</v>
      </c>
      <c r="AV248" s="13" t="s">
        <v>81</v>
      </c>
      <c r="AW248" s="13" t="s">
        <v>33</v>
      </c>
      <c r="AX248" s="13" t="s">
        <v>71</v>
      </c>
      <c r="AY248" s="230" t="s">
        <v>152</v>
      </c>
    </row>
    <row r="249" s="13" customFormat="1">
      <c r="A249" s="13"/>
      <c r="B249" s="219"/>
      <c r="C249" s="220"/>
      <c r="D249" s="221" t="s">
        <v>163</v>
      </c>
      <c r="E249" s="222" t="s">
        <v>19</v>
      </c>
      <c r="F249" s="223" t="s">
        <v>807</v>
      </c>
      <c r="G249" s="220"/>
      <c r="H249" s="224">
        <v>6.4020000000000001</v>
      </c>
      <c r="I249" s="225"/>
      <c r="J249" s="220"/>
      <c r="K249" s="220"/>
      <c r="L249" s="226"/>
      <c r="M249" s="227"/>
      <c r="N249" s="228"/>
      <c r="O249" s="228"/>
      <c r="P249" s="228"/>
      <c r="Q249" s="228"/>
      <c r="R249" s="228"/>
      <c r="S249" s="228"/>
      <c r="T249" s="229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0" t="s">
        <v>163</v>
      </c>
      <c r="AU249" s="230" t="s">
        <v>81</v>
      </c>
      <c r="AV249" s="13" t="s">
        <v>81</v>
      </c>
      <c r="AW249" s="13" t="s">
        <v>33</v>
      </c>
      <c r="AX249" s="13" t="s">
        <v>71</v>
      </c>
      <c r="AY249" s="230" t="s">
        <v>152</v>
      </c>
    </row>
    <row r="250" s="13" customFormat="1">
      <c r="A250" s="13"/>
      <c r="B250" s="219"/>
      <c r="C250" s="220"/>
      <c r="D250" s="221" t="s">
        <v>163</v>
      </c>
      <c r="E250" s="222" t="s">
        <v>19</v>
      </c>
      <c r="F250" s="223" t="s">
        <v>923</v>
      </c>
      <c r="G250" s="220"/>
      <c r="H250" s="224">
        <v>1.571</v>
      </c>
      <c r="I250" s="225"/>
      <c r="J250" s="220"/>
      <c r="K250" s="220"/>
      <c r="L250" s="226"/>
      <c r="M250" s="227"/>
      <c r="N250" s="228"/>
      <c r="O250" s="228"/>
      <c r="P250" s="228"/>
      <c r="Q250" s="228"/>
      <c r="R250" s="228"/>
      <c r="S250" s="228"/>
      <c r="T250" s="229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0" t="s">
        <v>163</v>
      </c>
      <c r="AU250" s="230" t="s">
        <v>81</v>
      </c>
      <c r="AV250" s="13" t="s">
        <v>81</v>
      </c>
      <c r="AW250" s="13" t="s">
        <v>33</v>
      </c>
      <c r="AX250" s="13" t="s">
        <v>71</v>
      </c>
      <c r="AY250" s="230" t="s">
        <v>152</v>
      </c>
    </row>
    <row r="251" s="13" customFormat="1">
      <c r="A251" s="13"/>
      <c r="B251" s="219"/>
      <c r="C251" s="220"/>
      <c r="D251" s="221" t="s">
        <v>163</v>
      </c>
      <c r="E251" s="222" t="s">
        <v>19</v>
      </c>
      <c r="F251" s="223" t="s">
        <v>924</v>
      </c>
      <c r="G251" s="220"/>
      <c r="H251" s="224">
        <v>7.1280000000000001</v>
      </c>
      <c r="I251" s="225"/>
      <c r="J251" s="220"/>
      <c r="K251" s="220"/>
      <c r="L251" s="226"/>
      <c r="M251" s="227"/>
      <c r="N251" s="228"/>
      <c r="O251" s="228"/>
      <c r="P251" s="228"/>
      <c r="Q251" s="228"/>
      <c r="R251" s="228"/>
      <c r="S251" s="228"/>
      <c r="T251" s="229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0" t="s">
        <v>163</v>
      </c>
      <c r="AU251" s="230" t="s">
        <v>81</v>
      </c>
      <c r="AV251" s="13" t="s">
        <v>81</v>
      </c>
      <c r="AW251" s="13" t="s">
        <v>33</v>
      </c>
      <c r="AX251" s="13" t="s">
        <v>71</v>
      </c>
      <c r="AY251" s="230" t="s">
        <v>152</v>
      </c>
    </row>
    <row r="252" s="14" customFormat="1">
      <c r="A252" s="14"/>
      <c r="B252" s="231"/>
      <c r="C252" s="232"/>
      <c r="D252" s="221" t="s">
        <v>163</v>
      </c>
      <c r="E252" s="233" t="s">
        <v>105</v>
      </c>
      <c r="F252" s="234" t="s">
        <v>166</v>
      </c>
      <c r="G252" s="232"/>
      <c r="H252" s="235">
        <v>20.042000000000002</v>
      </c>
      <c r="I252" s="236"/>
      <c r="J252" s="232"/>
      <c r="K252" s="232"/>
      <c r="L252" s="237"/>
      <c r="M252" s="238"/>
      <c r="N252" s="239"/>
      <c r="O252" s="239"/>
      <c r="P252" s="239"/>
      <c r="Q252" s="239"/>
      <c r="R252" s="239"/>
      <c r="S252" s="239"/>
      <c r="T252" s="240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41" t="s">
        <v>163</v>
      </c>
      <c r="AU252" s="241" t="s">
        <v>81</v>
      </c>
      <c r="AV252" s="14" t="s">
        <v>161</v>
      </c>
      <c r="AW252" s="14" t="s">
        <v>33</v>
      </c>
      <c r="AX252" s="14" t="s">
        <v>79</v>
      </c>
      <c r="AY252" s="241" t="s">
        <v>152</v>
      </c>
    </row>
    <row r="253" s="2" customFormat="1" ht="16.5" customHeight="1">
      <c r="A253" s="39"/>
      <c r="B253" s="40"/>
      <c r="C253" s="206" t="s">
        <v>408</v>
      </c>
      <c r="D253" s="206" t="s">
        <v>157</v>
      </c>
      <c r="E253" s="207" t="s">
        <v>472</v>
      </c>
      <c r="F253" s="208" t="s">
        <v>473</v>
      </c>
      <c r="G253" s="209" t="s">
        <v>160</v>
      </c>
      <c r="H253" s="210">
        <v>20.042000000000002</v>
      </c>
      <c r="I253" s="211"/>
      <c r="J253" s="212">
        <f>ROUND(I253*H253,2)</f>
        <v>0</v>
      </c>
      <c r="K253" s="208" t="s">
        <v>173</v>
      </c>
      <c r="L253" s="45"/>
      <c r="M253" s="213" t="s">
        <v>19</v>
      </c>
      <c r="N253" s="214" t="s">
        <v>42</v>
      </c>
      <c r="O253" s="85"/>
      <c r="P253" s="215">
        <f>O253*H253</f>
        <v>0</v>
      </c>
      <c r="Q253" s="215">
        <v>0.00017000000000000001</v>
      </c>
      <c r="R253" s="215">
        <f>Q253*H253</f>
        <v>0.0034071400000000003</v>
      </c>
      <c r="S253" s="215">
        <v>0</v>
      </c>
      <c r="T253" s="216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17" t="s">
        <v>265</v>
      </c>
      <c r="AT253" s="217" t="s">
        <v>157</v>
      </c>
      <c r="AU253" s="217" t="s">
        <v>81</v>
      </c>
      <c r="AY253" s="18" t="s">
        <v>152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8" t="s">
        <v>79</v>
      </c>
      <c r="BK253" s="218">
        <f>ROUND(I253*H253,2)</f>
        <v>0</v>
      </c>
      <c r="BL253" s="18" t="s">
        <v>265</v>
      </c>
      <c r="BM253" s="217" t="s">
        <v>925</v>
      </c>
    </row>
    <row r="254" s="2" customFormat="1">
      <c r="A254" s="39"/>
      <c r="B254" s="40"/>
      <c r="C254" s="41"/>
      <c r="D254" s="242" t="s">
        <v>175</v>
      </c>
      <c r="E254" s="41"/>
      <c r="F254" s="243" t="s">
        <v>475</v>
      </c>
      <c r="G254" s="41"/>
      <c r="H254" s="41"/>
      <c r="I254" s="244"/>
      <c r="J254" s="41"/>
      <c r="K254" s="41"/>
      <c r="L254" s="45"/>
      <c r="M254" s="245"/>
      <c r="N254" s="246"/>
      <c r="O254" s="85"/>
      <c r="P254" s="85"/>
      <c r="Q254" s="85"/>
      <c r="R254" s="85"/>
      <c r="S254" s="85"/>
      <c r="T254" s="86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T254" s="18" t="s">
        <v>175</v>
      </c>
      <c r="AU254" s="18" t="s">
        <v>81</v>
      </c>
    </row>
    <row r="255" s="2" customFormat="1" ht="16.5" customHeight="1">
      <c r="A255" s="39"/>
      <c r="B255" s="40"/>
      <c r="C255" s="206" t="s">
        <v>415</v>
      </c>
      <c r="D255" s="206" t="s">
        <v>157</v>
      </c>
      <c r="E255" s="207" t="s">
        <v>477</v>
      </c>
      <c r="F255" s="208" t="s">
        <v>478</v>
      </c>
      <c r="G255" s="209" t="s">
        <v>160</v>
      </c>
      <c r="H255" s="210">
        <v>20.042000000000002</v>
      </c>
      <c r="I255" s="211"/>
      <c r="J255" s="212">
        <f>ROUND(I255*H255,2)</f>
        <v>0</v>
      </c>
      <c r="K255" s="208" t="s">
        <v>173</v>
      </c>
      <c r="L255" s="45"/>
      <c r="M255" s="213" t="s">
        <v>19</v>
      </c>
      <c r="N255" s="214" t="s">
        <v>42</v>
      </c>
      <c r="O255" s="85"/>
      <c r="P255" s="215">
        <f>O255*H255</f>
        <v>0</v>
      </c>
      <c r="Q255" s="215">
        <v>0.00012999999999999999</v>
      </c>
      <c r="R255" s="215">
        <f>Q255*H255</f>
        <v>0.00260546</v>
      </c>
      <c r="S255" s="215">
        <v>0</v>
      </c>
      <c r="T255" s="216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17" t="s">
        <v>265</v>
      </c>
      <c r="AT255" s="217" t="s">
        <v>157</v>
      </c>
      <c r="AU255" s="217" t="s">
        <v>81</v>
      </c>
      <c r="AY255" s="18" t="s">
        <v>152</v>
      </c>
      <c r="BE255" s="218">
        <f>IF(N255="základní",J255,0)</f>
        <v>0</v>
      </c>
      <c r="BF255" s="218">
        <f>IF(N255="snížená",J255,0)</f>
        <v>0</v>
      </c>
      <c r="BG255" s="218">
        <f>IF(N255="zákl. přenesená",J255,0)</f>
        <v>0</v>
      </c>
      <c r="BH255" s="218">
        <f>IF(N255="sníž. přenesená",J255,0)</f>
        <v>0</v>
      </c>
      <c r="BI255" s="218">
        <f>IF(N255="nulová",J255,0)</f>
        <v>0</v>
      </c>
      <c r="BJ255" s="18" t="s">
        <v>79</v>
      </c>
      <c r="BK255" s="218">
        <f>ROUND(I255*H255,2)</f>
        <v>0</v>
      </c>
      <c r="BL255" s="18" t="s">
        <v>265</v>
      </c>
      <c r="BM255" s="217" t="s">
        <v>926</v>
      </c>
    </row>
    <row r="256" s="2" customFormat="1">
      <c r="A256" s="39"/>
      <c r="B256" s="40"/>
      <c r="C256" s="41"/>
      <c r="D256" s="242" t="s">
        <v>175</v>
      </c>
      <c r="E256" s="41"/>
      <c r="F256" s="243" t="s">
        <v>480</v>
      </c>
      <c r="G256" s="41"/>
      <c r="H256" s="41"/>
      <c r="I256" s="244"/>
      <c r="J256" s="41"/>
      <c r="K256" s="41"/>
      <c r="L256" s="45"/>
      <c r="M256" s="245"/>
      <c r="N256" s="246"/>
      <c r="O256" s="85"/>
      <c r="P256" s="85"/>
      <c r="Q256" s="85"/>
      <c r="R256" s="85"/>
      <c r="S256" s="85"/>
      <c r="T256" s="86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T256" s="18" t="s">
        <v>175</v>
      </c>
      <c r="AU256" s="18" t="s">
        <v>81</v>
      </c>
    </row>
    <row r="257" s="13" customFormat="1">
      <c r="A257" s="13"/>
      <c r="B257" s="219"/>
      <c r="C257" s="220"/>
      <c r="D257" s="221" t="s">
        <v>163</v>
      </c>
      <c r="E257" s="222" t="s">
        <v>19</v>
      </c>
      <c r="F257" s="223" t="s">
        <v>105</v>
      </c>
      <c r="G257" s="220"/>
      <c r="H257" s="224">
        <v>20.042000000000002</v>
      </c>
      <c r="I257" s="225"/>
      <c r="J257" s="220"/>
      <c r="K257" s="220"/>
      <c r="L257" s="226"/>
      <c r="M257" s="227"/>
      <c r="N257" s="228"/>
      <c r="O257" s="228"/>
      <c r="P257" s="228"/>
      <c r="Q257" s="228"/>
      <c r="R257" s="228"/>
      <c r="S257" s="228"/>
      <c r="T257" s="229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30" t="s">
        <v>163</v>
      </c>
      <c r="AU257" s="230" t="s">
        <v>81</v>
      </c>
      <c r="AV257" s="13" t="s">
        <v>81</v>
      </c>
      <c r="AW257" s="13" t="s">
        <v>33</v>
      </c>
      <c r="AX257" s="13" t="s">
        <v>71</v>
      </c>
      <c r="AY257" s="230" t="s">
        <v>152</v>
      </c>
    </row>
    <row r="258" s="14" customFormat="1">
      <c r="A258" s="14"/>
      <c r="B258" s="231"/>
      <c r="C258" s="232"/>
      <c r="D258" s="221" t="s">
        <v>163</v>
      </c>
      <c r="E258" s="233" t="s">
        <v>19</v>
      </c>
      <c r="F258" s="234" t="s">
        <v>166</v>
      </c>
      <c r="G258" s="232"/>
      <c r="H258" s="235">
        <v>20.042000000000002</v>
      </c>
      <c r="I258" s="236"/>
      <c r="J258" s="232"/>
      <c r="K258" s="232"/>
      <c r="L258" s="237"/>
      <c r="M258" s="238"/>
      <c r="N258" s="239"/>
      <c r="O258" s="239"/>
      <c r="P258" s="239"/>
      <c r="Q258" s="239"/>
      <c r="R258" s="239"/>
      <c r="S258" s="239"/>
      <c r="T258" s="240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41" t="s">
        <v>163</v>
      </c>
      <c r="AU258" s="241" t="s">
        <v>81</v>
      </c>
      <c r="AV258" s="14" t="s">
        <v>161</v>
      </c>
      <c r="AW258" s="14" t="s">
        <v>33</v>
      </c>
      <c r="AX258" s="14" t="s">
        <v>79</v>
      </c>
      <c r="AY258" s="241" t="s">
        <v>152</v>
      </c>
    </row>
    <row r="259" s="2" customFormat="1" ht="16.5" customHeight="1">
      <c r="A259" s="39"/>
      <c r="B259" s="40"/>
      <c r="C259" s="206" t="s">
        <v>420</v>
      </c>
      <c r="D259" s="206" t="s">
        <v>157</v>
      </c>
      <c r="E259" s="207" t="s">
        <v>493</v>
      </c>
      <c r="F259" s="208" t="s">
        <v>494</v>
      </c>
      <c r="G259" s="209" t="s">
        <v>160</v>
      </c>
      <c r="H259" s="210">
        <v>71.623999999999995</v>
      </c>
      <c r="I259" s="211"/>
      <c r="J259" s="212">
        <f>ROUND(I259*H259,2)</f>
        <v>0</v>
      </c>
      <c r="K259" s="208" t="s">
        <v>173</v>
      </c>
      <c r="L259" s="45"/>
      <c r="M259" s="213" t="s">
        <v>19</v>
      </c>
      <c r="N259" s="214" t="s">
        <v>42</v>
      </c>
      <c r="O259" s="85"/>
      <c r="P259" s="215">
        <f>O259*H259</f>
        <v>0</v>
      </c>
      <c r="Q259" s="215">
        <v>0</v>
      </c>
      <c r="R259" s="215">
        <f>Q259*H259</f>
        <v>0</v>
      </c>
      <c r="S259" s="215">
        <v>0</v>
      </c>
      <c r="T259" s="216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17" t="s">
        <v>265</v>
      </c>
      <c r="AT259" s="217" t="s">
        <v>157</v>
      </c>
      <c r="AU259" s="217" t="s">
        <v>81</v>
      </c>
      <c r="AY259" s="18" t="s">
        <v>152</v>
      </c>
      <c r="BE259" s="218">
        <f>IF(N259="základní",J259,0)</f>
        <v>0</v>
      </c>
      <c r="BF259" s="218">
        <f>IF(N259="snížená",J259,0)</f>
        <v>0</v>
      </c>
      <c r="BG259" s="218">
        <f>IF(N259="zákl. přenesená",J259,0)</f>
        <v>0</v>
      </c>
      <c r="BH259" s="218">
        <f>IF(N259="sníž. přenesená",J259,0)</f>
        <v>0</v>
      </c>
      <c r="BI259" s="218">
        <f>IF(N259="nulová",J259,0)</f>
        <v>0</v>
      </c>
      <c r="BJ259" s="18" t="s">
        <v>79</v>
      </c>
      <c r="BK259" s="218">
        <f>ROUND(I259*H259,2)</f>
        <v>0</v>
      </c>
      <c r="BL259" s="18" t="s">
        <v>265</v>
      </c>
      <c r="BM259" s="217" t="s">
        <v>927</v>
      </c>
    </row>
    <row r="260" s="2" customFormat="1">
      <c r="A260" s="39"/>
      <c r="B260" s="40"/>
      <c r="C260" s="41"/>
      <c r="D260" s="242" t="s">
        <v>175</v>
      </c>
      <c r="E260" s="41"/>
      <c r="F260" s="243" t="s">
        <v>496</v>
      </c>
      <c r="G260" s="41"/>
      <c r="H260" s="41"/>
      <c r="I260" s="244"/>
      <c r="J260" s="41"/>
      <c r="K260" s="41"/>
      <c r="L260" s="45"/>
      <c r="M260" s="245"/>
      <c r="N260" s="246"/>
      <c r="O260" s="85"/>
      <c r="P260" s="85"/>
      <c r="Q260" s="85"/>
      <c r="R260" s="85"/>
      <c r="S260" s="85"/>
      <c r="T260" s="86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8" t="s">
        <v>175</v>
      </c>
      <c r="AU260" s="18" t="s">
        <v>81</v>
      </c>
    </row>
    <row r="261" s="13" customFormat="1">
      <c r="A261" s="13"/>
      <c r="B261" s="219"/>
      <c r="C261" s="220"/>
      <c r="D261" s="221" t="s">
        <v>163</v>
      </c>
      <c r="E261" s="222" t="s">
        <v>19</v>
      </c>
      <c r="F261" s="223" t="s">
        <v>103</v>
      </c>
      <c r="G261" s="220"/>
      <c r="H261" s="224">
        <v>71.623999999999995</v>
      </c>
      <c r="I261" s="225"/>
      <c r="J261" s="220"/>
      <c r="K261" s="220"/>
      <c r="L261" s="226"/>
      <c r="M261" s="227"/>
      <c r="N261" s="228"/>
      <c r="O261" s="228"/>
      <c r="P261" s="228"/>
      <c r="Q261" s="228"/>
      <c r="R261" s="228"/>
      <c r="S261" s="228"/>
      <c r="T261" s="229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0" t="s">
        <v>163</v>
      </c>
      <c r="AU261" s="230" t="s">
        <v>81</v>
      </c>
      <c r="AV261" s="13" t="s">
        <v>81</v>
      </c>
      <c r="AW261" s="13" t="s">
        <v>33</v>
      </c>
      <c r="AX261" s="13" t="s">
        <v>71</v>
      </c>
      <c r="AY261" s="230" t="s">
        <v>152</v>
      </c>
    </row>
    <row r="262" s="14" customFormat="1">
      <c r="A262" s="14"/>
      <c r="B262" s="231"/>
      <c r="C262" s="232"/>
      <c r="D262" s="221" t="s">
        <v>163</v>
      </c>
      <c r="E262" s="233" t="s">
        <v>19</v>
      </c>
      <c r="F262" s="234" t="s">
        <v>166</v>
      </c>
      <c r="G262" s="232"/>
      <c r="H262" s="235">
        <v>71.623999999999995</v>
      </c>
      <c r="I262" s="236"/>
      <c r="J262" s="232"/>
      <c r="K262" s="232"/>
      <c r="L262" s="237"/>
      <c r="M262" s="238"/>
      <c r="N262" s="239"/>
      <c r="O262" s="239"/>
      <c r="P262" s="239"/>
      <c r="Q262" s="239"/>
      <c r="R262" s="239"/>
      <c r="S262" s="239"/>
      <c r="T262" s="240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41" t="s">
        <v>163</v>
      </c>
      <c r="AU262" s="241" t="s">
        <v>81</v>
      </c>
      <c r="AV262" s="14" t="s">
        <v>161</v>
      </c>
      <c r="AW262" s="14" t="s">
        <v>33</v>
      </c>
      <c r="AX262" s="14" t="s">
        <v>79</v>
      </c>
      <c r="AY262" s="241" t="s">
        <v>152</v>
      </c>
    </row>
    <row r="263" s="2" customFormat="1" ht="16.5" customHeight="1">
      <c r="A263" s="39"/>
      <c r="B263" s="40"/>
      <c r="C263" s="206" t="s">
        <v>425</v>
      </c>
      <c r="D263" s="206" t="s">
        <v>157</v>
      </c>
      <c r="E263" s="207" t="s">
        <v>685</v>
      </c>
      <c r="F263" s="208" t="s">
        <v>686</v>
      </c>
      <c r="G263" s="209" t="s">
        <v>160</v>
      </c>
      <c r="H263" s="210">
        <v>29.440000000000001</v>
      </c>
      <c r="I263" s="211"/>
      <c r="J263" s="212">
        <f>ROUND(I263*H263,2)</f>
        <v>0</v>
      </c>
      <c r="K263" s="208" t="s">
        <v>173</v>
      </c>
      <c r="L263" s="45"/>
      <c r="M263" s="213" t="s">
        <v>19</v>
      </c>
      <c r="N263" s="214" t="s">
        <v>42</v>
      </c>
      <c r="O263" s="85"/>
      <c r="P263" s="215">
        <f>O263*H263</f>
        <v>0</v>
      </c>
      <c r="Q263" s="215">
        <v>0.00021000000000000001</v>
      </c>
      <c r="R263" s="215">
        <f>Q263*H263</f>
        <v>0.0061824000000000002</v>
      </c>
      <c r="S263" s="215">
        <v>0</v>
      </c>
      <c r="T263" s="216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17" t="s">
        <v>265</v>
      </c>
      <c r="AT263" s="217" t="s">
        <v>157</v>
      </c>
      <c r="AU263" s="217" t="s">
        <v>81</v>
      </c>
      <c r="AY263" s="18" t="s">
        <v>152</v>
      </c>
      <c r="BE263" s="218">
        <f>IF(N263="základní",J263,0)</f>
        <v>0</v>
      </c>
      <c r="BF263" s="218">
        <f>IF(N263="snížená",J263,0)</f>
        <v>0</v>
      </c>
      <c r="BG263" s="218">
        <f>IF(N263="zákl. přenesená",J263,0)</f>
        <v>0</v>
      </c>
      <c r="BH263" s="218">
        <f>IF(N263="sníž. přenesená",J263,0)</f>
        <v>0</v>
      </c>
      <c r="BI263" s="218">
        <f>IF(N263="nulová",J263,0)</f>
        <v>0</v>
      </c>
      <c r="BJ263" s="18" t="s">
        <v>79</v>
      </c>
      <c r="BK263" s="218">
        <f>ROUND(I263*H263,2)</f>
        <v>0</v>
      </c>
      <c r="BL263" s="18" t="s">
        <v>265</v>
      </c>
      <c r="BM263" s="217" t="s">
        <v>928</v>
      </c>
    </row>
    <row r="264" s="2" customFormat="1">
      <c r="A264" s="39"/>
      <c r="B264" s="40"/>
      <c r="C264" s="41"/>
      <c r="D264" s="242" t="s">
        <v>175</v>
      </c>
      <c r="E264" s="41"/>
      <c r="F264" s="243" t="s">
        <v>688</v>
      </c>
      <c r="G264" s="41"/>
      <c r="H264" s="41"/>
      <c r="I264" s="244"/>
      <c r="J264" s="41"/>
      <c r="K264" s="41"/>
      <c r="L264" s="45"/>
      <c r="M264" s="245"/>
      <c r="N264" s="246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175</v>
      </c>
      <c r="AU264" s="18" t="s">
        <v>81</v>
      </c>
    </row>
    <row r="265" s="13" customFormat="1">
      <c r="A265" s="13"/>
      <c r="B265" s="219"/>
      <c r="C265" s="220"/>
      <c r="D265" s="221" t="s">
        <v>163</v>
      </c>
      <c r="E265" s="222" t="s">
        <v>19</v>
      </c>
      <c r="F265" s="223" t="s">
        <v>101</v>
      </c>
      <c r="G265" s="220"/>
      <c r="H265" s="224">
        <v>29.440000000000001</v>
      </c>
      <c r="I265" s="225"/>
      <c r="J265" s="220"/>
      <c r="K265" s="220"/>
      <c r="L265" s="226"/>
      <c r="M265" s="227"/>
      <c r="N265" s="228"/>
      <c r="O265" s="228"/>
      <c r="P265" s="228"/>
      <c r="Q265" s="228"/>
      <c r="R265" s="228"/>
      <c r="S265" s="228"/>
      <c r="T265" s="229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0" t="s">
        <v>163</v>
      </c>
      <c r="AU265" s="230" t="s">
        <v>81</v>
      </c>
      <c r="AV265" s="13" t="s">
        <v>81</v>
      </c>
      <c r="AW265" s="13" t="s">
        <v>33</v>
      </c>
      <c r="AX265" s="13" t="s">
        <v>71</v>
      </c>
      <c r="AY265" s="230" t="s">
        <v>152</v>
      </c>
    </row>
    <row r="266" s="14" customFormat="1">
      <c r="A266" s="14"/>
      <c r="B266" s="231"/>
      <c r="C266" s="232"/>
      <c r="D266" s="221" t="s">
        <v>163</v>
      </c>
      <c r="E266" s="233" t="s">
        <v>19</v>
      </c>
      <c r="F266" s="234" t="s">
        <v>166</v>
      </c>
      <c r="G266" s="232"/>
      <c r="H266" s="235">
        <v>29.440000000000001</v>
      </c>
      <c r="I266" s="236"/>
      <c r="J266" s="232"/>
      <c r="K266" s="232"/>
      <c r="L266" s="237"/>
      <c r="M266" s="238"/>
      <c r="N266" s="239"/>
      <c r="O266" s="239"/>
      <c r="P266" s="239"/>
      <c r="Q266" s="239"/>
      <c r="R266" s="239"/>
      <c r="S266" s="239"/>
      <c r="T266" s="240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41" t="s">
        <v>163</v>
      </c>
      <c r="AU266" s="241" t="s">
        <v>81</v>
      </c>
      <c r="AV266" s="14" t="s">
        <v>161</v>
      </c>
      <c r="AW266" s="14" t="s">
        <v>33</v>
      </c>
      <c r="AX266" s="14" t="s">
        <v>79</v>
      </c>
      <c r="AY266" s="241" t="s">
        <v>152</v>
      </c>
    </row>
    <row r="267" s="12" customFormat="1" ht="22.8" customHeight="1">
      <c r="A267" s="12"/>
      <c r="B267" s="190"/>
      <c r="C267" s="191"/>
      <c r="D267" s="192" t="s">
        <v>70</v>
      </c>
      <c r="E267" s="204" t="s">
        <v>502</v>
      </c>
      <c r="F267" s="204" t="s">
        <v>503</v>
      </c>
      <c r="G267" s="191"/>
      <c r="H267" s="191"/>
      <c r="I267" s="194"/>
      <c r="J267" s="205">
        <f>BK267</f>
        <v>0</v>
      </c>
      <c r="K267" s="191"/>
      <c r="L267" s="196"/>
      <c r="M267" s="197"/>
      <c r="N267" s="198"/>
      <c r="O267" s="198"/>
      <c r="P267" s="199">
        <f>SUM(P268:P297)</f>
        <v>0</v>
      </c>
      <c r="Q267" s="198"/>
      <c r="R267" s="199">
        <f>SUM(R268:R297)</f>
        <v>0.35597127999999989</v>
      </c>
      <c r="S267" s="198"/>
      <c r="T267" s="200">
        <f>SUM(T268:T297)</f>
        <v>0.0085948799999999992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01" t="s">
        <v>81</v>
      </c>
      <c r="AT267" s="202" t="s">
        <v>70</v>
      </c>
      <c r="AU267" s="202" t="s">
        <v>79</v>
      </c>
      <c r="AY267" s="201" t="s">
        <v>152</v>
      </c>
      <c r="BK267" s="203">
        <f>SUM(BK268:BK297)</f>
        <v>0</v>
      </c>
    </row>
    <row r="268" s="2" customFormat="1" ht="16.5" customHeight="1">
      <c r="A268" s="39"/>
      <c r="B268" s="40"/>
      <c r="C268" s="206" t="s">
        <v>430</v>
      </c>
      <c r="D268" s="206" t="s">
        <v>157</v>
      </c>
      <c r="E268" s="207" t="s">
        <v>505</v>
      </c>
      <c r="F268" s="208" t="s">
        <v>506</v>
      </c>
      <c r="G268" s="209" t="s">
        <v>160</v>
      </c>
      <c r="H268" s="210">
        <v>71.623999999999995</v>
      </c>
      <c r="I268" s="211"/>
      <c r="J268" s="212">
        <f>ROUND(I268*H268,2)</f>
        <v>0</v>
      </c>
      <c r="K268" s="208" t="s">
        <v>173</v>
      </c>
      <c r="L268" s="45"/>
      <c r="M268" s="213" t="s">
        <v>19</v>
      </c>
      <c r="N268" s="214" t="s">
        <v>42</v>
      </c>
      <c r="O268" s="85"/>
      <c r="P268" s="215">
        <f>O268*H268</f>
        <v>0</v>
      </c>
      <c r="Q268" s="215">
        <v>1.0000000000000001E-05</v>
      </c>
      <c r="R268" s="215">
        <f>Q268*H268</f>
        <v>0.00071624000000000004</v>
      </c>
      <c r="S268" s="215">
        <v>0.00012</v>
      </c>
      <c r="T268" s="216">
        <f>S268*H268</f>
        <v>0.0085948799999999992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17" t="s">
        <v>265</v>
      </c>
      <c r="AT268" s="217" t="s">
        <v>157</v>
      </c>
      <c r="AU268" s="217" t="s">
        <v>81</v>
      </c>
      <c r="AY268" s="18" t="s">
        <v>152</v>
      </c>
      <c r="BE268" s="218">
        <f>IF(N268="základní",J268,0)</f>
        <v>0</v>
      </c>
      <c r="BF268" s="218">
        <f>IF(N268="snížená",J268,0)</f>
        <v>0</v>
      </c>
      <c r="BG268" s="218">
        <f>IF(N268="zákl. přenesená",J268,0)</f>
        <v>0</v>
      </c>
      <c r="BH268" s="218">
        <f>IF(N268="sníž. přenesená",J268,0)</f>
        <v>0</v>
      </c>
      <c r="BI268" s="218">
        <f>IF(N268="nulová",J268,0)</f>
        <v>0</v>
      </c>
      <c r="BJ268" s="18" t="s">
        <v>79</v>
      </c>
      <c r="BK268" s="218">
        <f>ROUND(I268*H268,2)</f>
        <v>0</v>
      </c>
      <c r="BL268" s="18" t="s">
        <v>265</v>
      </c>
      <c r="BM268" s="217" t="s">
        <v>929</v>
      </c>
    </row>
    <row r="269" s="2" customFormat="1">
      <c r="A269" s="39"/>
      <c r="B269" s="40"/>
      <c r="C269" s="41"/>
      <c r="D269" s="242" t="s">
        <v>175</v>
      </c>
      <c r="E269" s="41"/>
      <c r="F269" s="243" t="s">
        <v>508</v>
      </c>
      <c r="G269" s="41"/>
      <c r="H269" s="41"/>
      <c r="I269" s="244"/>
      <c r="J269" s="41"/>
      <c r="K269" s="41"/>
      <c r="L269" s="45"/>
      <c r="M269" s="245"/>
      <c r="N269" s="246"/>
      <c r="O269" s="85"/>
      <c r="P269" s="85"/>
      <c r="Q269" s="85"/>
      <c r="R269" s="85"/>
      <c r="S269" s="85"/>
      <c r="T269" s="86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175</v>
      </c>
      <c r="AU269" s="18" t="s">
        <v>81</v>
      </c>
    </row>
    <row r="270" s="13" customFormat="1">
      <c r="A270" s="13"/>
      <c r="B270" s="219"/>
      <c r="C270" s="220"/>
      <c r="D270" s="221" t="s">
        <v>163</v>
      </c>
      <c r="E270" s="222" t="s">
        <v>19</v>
      </c>
      <c r="F270" s="223" t="s">
        <v>108</v>
      </c>
      <c r="G270" s="220"/>
      <c r="H270" s="224">
        <v>64.319000000000003</v>
      </c>
      <c r="I270" s="225"/>
      <c r="J270" s="220"/>
      <c r="K270" s="220"/>
      <c r="L270" s="226"/>
      <c r="M270" s="227"/>
      <c r="N270" s="228"/>
      <c r="O270" s="228"/>
      <c r="P270" s="228"/>
      <c r="Q270" s="228"/>
      <c r="R270" s="228"/>
      <c r="S270" s="228"/>
      <c r="T270" s="229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0" t="s">
        <v>163</v>
      </c>
      <c r="AU270" s="230" t="s">
        <v>81</v>
      </c>
      <c r="AV270" s="13" t="s">
        <v>81</v>
      </c>
      <c r="AW270" s="13" t="s">
        <v>33</v>
      </c>
      <c r="AX270" s="13" t="s">
        <v>71</v>
      </c>
      <c r="AY270" s="230" t="s">
        <v>152</v>
      </c>
    </row>
    <row r="271" s="13" customFormat="1">
      <c r="A271" s="13"/>
      <c r="B271" s="219"/>
      <c r="C271" s="220"/>
      <c r="D271" s="221" t="s">
        <v>163</v>
      </c>
      <c r="E271" s="222" t="s">
        <v>19</v>
      </c>
      <c r="F271" s="223" t="s">
        <v>101</v>
      </c>
      <c r="G271" s="220"/>
      <c r="H271" s="224">
        <v>29.440000000000001</v>
      </c>
      <c r="I271" s="225"/>
      <c r="J271" s="220"/>
      <c r="K271" s="220"/>
      <c r="L271" s="226"/>
      <c r="M271" s="227"/>
      <c r="N271" s="228"/>
      <c r="O271" s="228"/>
      <c r="P271" s="228"/>
      <c r="Q271" s="228"/>
      <c r="R271" s="228"/>
      <c r="S271" s="228"/>
      <c r="T271" s="229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0" t="s">
        <v>163</v>
      </c>
      <c r="AU271" s="230" t="s">
        <v>81</v>
      </c>
      <c r="AV271" s="13" t="s">
        <v>81</v>
      </c>
      <c r="AW271" s="13" t="s">
        <v>33</v>
      </c>
      <c r="AX271" s="13" t="s">
        <v>71</v>
      </c>
      <c r="AY271" s="230" t="s">
        <v>152</v>
      </c>
    </row>
    <row r="272" s="13" customFormat="1">
      <c r="A272" s="13"/>
      <c r="B272" s="219"/>
      <c r="C272" s="220"/>
      <c r="D272" s="221" t="s">
        <v>163</v>
      </c>
      <c r="E272" s="222" t="s">
        <v>19</v>
      </c>
      <c r="F272" s="223" t="s">
        <v>930</v>
      </c>
      <c r="G272" s="220"/>
      <c r="H272" s="224">
        <v>-12.305999999999999</v>
      </c>
      <c r="I272" s="225"/>
      <c r="J272" s="220"/>
      <c r="K272" s="220"/>
      <c r="L272" s="226"/>
      <c r="M272" s="227"/>
      <c r="N272" s="228"/>
      <c r="O272" s="228"/>
      <c r="P272" s="228"/>
      <c r="Q272" s="228"/>
      <c r="R272" s="228"/>
      <c r="S272" s="228"/>
      <c r="T272" s="229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30" t="s">
        <v>163</v>
      </c>
      <c r="AU272" s="230" t="s">
        <v>81</v>
      </c>
      <c r="AV272" s="13" t="s">
        <v>81</v>
      </c>
      <c r="AW272" s="13" t="s">
        <v>33</v>
      </c>
      <c r="AX272" s="13" t="s">
        <v>71</v>
      </c>
      <c r="AY272" s="230" t="s">
        <v>152</v>
      </c>
    </row>
    <row r="273" s="13" customFormat="1">
      <c r="A273" s="13"/>
      <c r="B273" s="219"/>
      <c r="C273" s="220"/>
      <c r="D273" s="221" t="s">
        <v>163</v>
      </c>
      <c r="E273" s="222" t="s">
        <v>19</v>
      </c>
      <c r="F273" s="223" t="s">
        <v>510</v>
      </c>
      <c r="G273" s="220"/>
      <c r="H273" s="224">
        <v>-9.8290000000000006</v>
      </c>
      <c r="I273" s="225"/>
      <c r="J273" s="220"/>
      <c r="K273" s="220"/>
      <c r="L273" s="226"/>
      <c r="M273" s="227"/>
      <c r="N273" s="228"/>
      <c r="O273" s="228"/>
      <c r="P273" s="228"/>
      <c r="Q273" s="228"/>
      <c r="R273" s="228"/>
      <c r="S273" s="228"/>
      <c r="T273" s="229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0" t="s">
        <v>163</v>
      </c>
      <c r="AU273" s="230" t="s">
        <v>81</v>
      </c>
      <c r="AV273" s="13" t="s">
        <v>81</v>
      </c>
      <c r="AW273" s="13" t="s">
        <v>33</v>
      </c>
      <c r="AX273" s="13" t="s">
        <v>71</v>
      </c>
      <c r="AY273" s="230" t="s">
        <v>152</v>
      </c>
    </row>
    <row r="274" s="14" customFormat="1">
      <c r="A274" s="14"/>
      <c r="B274" s="231"/>
      <c r="C274" s="232"/>
      <c r="D274" s="221" t="s">
        <v>163</v>
      </c>
      <c r="E274" s="233" t="s">
        <v>103</v>
      </c>
      <c r="F274" s="234" t="s">
        <v>166</v>
      </c>
      <c r="G274" s="232"/>
      <c r="H274" s="235">
        <v>71.623999999999995</v>
      </c>
      <c r="I274" s="236"/>
      <c r="J274" s="232"/>
      <c r="K274" s="232"/>
      <c r="L274" s="237"/>
      <c r="M274" s="238"/>
      <c r="N274" s="239"/>
      <c r="O274" s="239"/>
      <c r="P274" s="239"/>
      <c r="Q274" s="239"/>
      <c r="R274" s="239"/>
      <c r="S274" s="239"/>
      <c r="T274" s="240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41" t="s">
        <v>163</v>
      </c>
      <c r="AU274" s="241" t="s">
        <v>81</v>
      </c>
      <c r="AV274" s="14" t="s">
        <v>161</v>
      </c>
      <c r="AW274" s="14" t="s">
        <v>33</v>
      </c>
      <c r="AX274" s="14" t="s">
        <v>79</v>
      </c>
      <c r="AY274" s="241" t="s">
        <v>152</v>
      </c>
    </row>
    <row r="275" s="2" customFormat="1" ht="24.15" customHeight="1">
      <c r="A275" s="39"/>
      <c r="B275" s="40"/>
      <c r="C275" s="206" t="s">
        <v>435</v>
      </c>
      <c r="D275" s="206" t="s">
        <v>157</v>
      </c>
      <c r="E275" s="207" t="s">
        <v>513</v>
      </c>
      <c r="F275" s="208" t="s">
        <v>514</v>
      </c>
      <c r="G275" s="209" t="s">
        <v>160</v>
      </c>
      <c r="H275" s="210">
        <v>71.623999999999995</v>
      </c>
      <c r="I275" s="211"/>
      <c r="J275" s="212">
        <f>ROUND(I275*H275,2)</f>
        <v>0</v>
      </c>
      <c r="K275" s="208" t="s">
        <v>173</v>
      </c>
      <c r="L275" s="45"/>
      <c r="M275" s="213" t="s">
        <v>19</v>
      </c>
      <c r="N275" s="214" t="s">
        <v>42</v>
      </c>
      <c r="O275" s="85"/>
      <c r="P275" s="215">
        <f>O275*H275</f>
        <v>0</v>
      </c>
      <c r="Q275" s="215">
        <v>0.0044999999999999997</v>
      </c>
      <c r="R275" s="215">
        <f>Q275*H275</f>
        <v>0.32230799999999993</v>
      </c>
      <c r="S275" s="215">
        <v>0</v>
      </c>
      <c r="T275" s="216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17" t="s">
        <v>265</v>
      </c>
      <c r="AT275" s="217" t="s">
        <v>157</v>
      </c>
      <c r="AU275" s="217" t="s">
        <v>81</v>
      </c>
      <c r="AY275" s="18" t="s">
        <v>152</v>
      </c>
      <c r="BE275" s="218">
        <f>IF(N275="základní",J275,0)</f>
        <v>0</v>
      </c>
      <c r="BF275" s="218">
        <f>IF(N275="snížená",J275,0)</f>
        <v>0</v>
      </c>
      <c r="BG275" s="218">
        <f>IF(N275="zákl. přenesená",J275,0)</f>
        <v>0</v>
      </c>
      <c r="BH275" s="218">
        <f>IF(N275="sníž. přenesená",J275,0)</f>
        <v>0</v>
      </c>
      <c r="BI275" s="218">
        <f>IF(N275="nulová",J275,0)</f>
        <v>0</v>
      </c>
      <c r="BJ275" s="18" t="s">
        <v>79</v>
      </c>
      <c r="BK275" s="218">
        <f>ROUND(I275*H275,2)</f>
        <v>0</v>
      </c>
      <c r="BL275" s="18" t="s">
        <v>265</v>
      </c>
      <c r="BM275" s="217" t="s">
        <v>931</v>
      </c>
    </row>
    <row r="276" s="2" customFormat="1">
      <c r="A276" s="39"/>
      <c r="B276" s="40"/>
      <c r="C276" s="41"/>
      <c r="D276" s="242" t="s">
        <v>175</v>
      </c>
      <c r="E276" s="41"/>
      <c r="F276" s="243" t="s">
        <v>516</v>
      </c>
      <c r="G276" s="41"/>
      <c r="H276" s="41"/>
      <c r="I276" s="244"/>
      <c r="J276" s="41"/>
      <c r="K276" s="41"/>
      <c r="L276" s="45"/>
      <c r="M276" s="245"/>
      <c r="N276" s="246"/>
      <c r="O276" s="85"/>
      <c r="P276" s="85"/>
      <c r="Q276" s="85"/>
      <c r="R276" s="85"/>
      <c r="S276" s="85"/>
      <c r="T276" s="8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175</v>
      </c>
      <c r="AU276" s="18" t="s">
        <v>81</v>
      </c>
    </row>
    <row r="277" s="13" customFormat="1">
      <c r="A277" s="13"/>
      <c r="B277" s="219"/>
      <c r="C277" s="220"/>
      <c r="D277" s="221" t="s">
        <v>163</v>
      </c>
      <c r="E277" s="222" t="s">
        <v>19</v>
      </c>
      <c r="F277" s="223" t="s">
        <v>103</v>
      </c>
      <c r="G277" s="220"/>
      <c r="H277" s="224">
        <v>71.623999999999995</v>
      </c>
      <c r="I277" s="225"/>
      <c r="J277" s="220"/>
      <c r="K277" s="220"/>
      <c r="L277" s="226"/>
      <c r="M277" s="227"/>
      <c r="N277" s="228"/>
      <c r="O277" s="228"/>
      <c r="P277" s="228"/>
      <c r="Q277" s="228"/>
      <c r="R277" s="228"/>
      <c r="S277" s="228"/>
      <c r="T277" s="229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30" t="s">
        <v>163</v>
      </c>
      <c r="AU277" s="230" t="s">
        <v>81</v>
      </c>
      <c r="AV277" s="13" t="s">
        <v>81</v>
      </c>
      <c r="AW277" s="13" t="s">
        <v>33</v>
      </c>
      <c r="AX277" s="13" t="s">
        <v>71</v>
      </c>
      <c r="AY277" s="230" t="s">
        <v>152</v>
      </c>
    </row>
    <row r="278" s="14" customFormat="1">
      <c r="A278" s="14"/>
      <c r="B278" s="231"/>
      <c r="C278" s="232"/>
      <c r="D278" s="221" t="s">
        <v>163</v>
      </c>
      <c r="E278" s="233" t="s">
        <v>19</v>
      </c>
      <c r="F278" s="234" t="s">
        <v>166</v>
      </c>
      <c r="G278" s="232"/>
      <c r="H278" s="235">
        <v>71.623999999999995</v>
      </c>
      <c r="I278" s="236"/>
      <c r="J278" s="232"/>
      <c r="K278" s="232"/>
      <c r="L278" s="237"/>
      <c r="M278" s="238"/>
      <c r="N278" s="239"/>
      <c r="O278" s="239"/>
      <c r="P278" s="239"/>
      <c r="Q278" s="239"/>
      <c r="R278" s="239"/>
      <c r="S278" s="239"/>
      <c r="T278" s="240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41" t="s">
        <v>163</v>
      </c>
      <c r="AU278" s="241" t="s">
        <v>81</v>
      </c>
      <c r="AV278" s="14" t="s">
        <v>161</v>
      </c>
      <c r="AW278" s="14" t="s">
        <v>33</v>
      </c>
      <c r="AX278" s="14" t="s">
        <v>79</v>
      </c>
      <c r="AY278" s="241" t="s">
        <v>152</v>
      </c>
    </row>
    <row r="279" s="2" customFormat="1" ht="16.5" customHeight="1">
      <c r="A279" s="39"/>
      <c r="B279" s="40"/>
      <c r="C279" s="206" t="s">
        <v>440</v>
      </c>
      <c r="D279" s="206" t="s">
        <v>157</v>
      </c>
      <c r="E279" s="207" t="s">
        <v>518</v>
      </c>
      <c r="F279" s="208" t="s">
        <v>519</v>
      </c>
      <c r="G279" s="209" t="s">
        <v>160</v>
      </c>
      <c r="H279" s="210">
        <v>29.440000000000001</v>
      </c>
      <c r="I279" s="211"/>
      <c r="J279" s="212">
        <f>ROUND(I279*H279,2)</f>
        <v>0</v>
      </c>
      <c r="K279" s="208" t="s">
        <v>173</v>
      </c>
      <c r="L279" s="45"/>
      <c r="M279" s="213" t="s">
        <v>19</v>
      </c>
      <c r="N279" s="214" t="s">
        <v>42</v>
      </c>
      <c r="O279" s="85"/>
      <c r="P279" s="215">
        <f>O279*H279</f>
        <v>0</v>
      </c>
      <c r="Q279" s="215">
        <v>0</v>
      </c>
      <c r="R279" s="215">
        <f>Q279*H279</f>
        <v>0</v>
      </c>
      <c r="S279" s="215">
        <v>0</v>
      </c>
      <c r="T279" s="216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17" t="s">
        <v>265</v>
      </c>
      <c r="AT279" s="217" t="s">
        <v>157</v>
      </c>
      <c r="AU279" s="217" t="s">
        <v>81</v>
      </c>
      <c r="AY279" s="18" t="s">
        <v>152</v>
      </c>
      <c r="BE279" s="218">
        <f>IF(N279="základní",J279,0)</f>
        <v>0</v>
      </c>
      <c r="BF279" s="218">
        <f>IF(N279="snížená",J279,0)</f>
        <v>0</v>
      </c>
      <c r="BG279" s="218">
        <f>IF(N279="zákl. přenesená",J279,0)</f>
        <v>0</v>
      </c>
      <c r="BH279" s="218">
        <f>IF(N279="sníž. přenesená",J279,0)</f>
        <v>0</v>
      </c>
      <c r="BI279" s="218">
        <f>IF(N279="nulová",J279,0)</f>
        <v>0</v>
      </c>
      <c r="BJ279" s="18" t="s">
        <v>79</v>
      </c>
      <c r="BK279" s="218">
        <f>ROUND(I279*H279,2)</f>
        <v>0</v>
      </c>
      <c r="BL279" s="18" t="s">
        <v>265</v>
      </c>
      <c r="BM279" s="217" t="s">
        <v>932</v>
      </c>
    </row>
    <row r="280" s="2" customFormat="1">
      <c r="A280" s="39"/>
      <c r="B280" s="40"/>
      <c r="C280" s="41"/>
      <c r="D280" s="242" t="s">
        <v>175</v>
      </c>
      <c r="E280" s="41"/>
      <c r="F280" s="243" t="s">
        <v>521</v>
      </c>
      <c r="G280" s="41"/>
      <c r="H280" s="41"/>
      <c r="I280" s="244"/>
      <c r="J280" s="41"/>
      <c r="K280" s="41"/>
      <c r="L280" s="45"/>
      <c r="M280" s="245"/>
      <c r="N280" s="246"/>
      <c r="O280" s="85"/>
      <c r="P280" s="85"/>
      <c r="Q280" s="85"/>
      <c r="R280" s="85"/>
      <c r="S280" s="85"/>
      <c r="T280" s="86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T280" s="18" t="s">
        <v>175</v>
      </c>
      <c r="AU280" s="18" t="s">
        <v>81</v>
      </c>
    </row>
    <row r="281" s="2" customFormat="1" ht="16.5" customHeight="1">
      <c r="A281" s="39"/>
      <c r="B281" s="40"/>
      <c r="C281" s="247" t="s">
        <v>450</v>
      </c>
      <c r="D281" s="247" t="s">
        <v>296</v>
      </c>
      <c r="E281" s="248" t="s">
        <v>523</v>
      </c>
      <c r="F281" s="249" t="s">
        <v>524</v>
      </c>
      <c r="G281" s="250" t="s">
        <v>160</v>
      </c>
      <c r="H281" s="251">
        <v>30.911999999999999</v>
      </c>
      <c r="I281" s="252"/>
      <c r="J281" s="253">
        <f>ROUND(I281*H281,2)</f>
        <v>0</v>
      </c>
      <c r="K281" s="249" t="s">
        <v>173</v>
      </c>
      <c r="L281" s="254"/>
      <c r="M281" s="255" t="s">
        <v>19</v>
      </c>
      <c r="N281" s="256" t="s">
        <v>42</v>
      </c>
      <c r="O281" s="85"/>
      <c r="P281" s="215">
        <f>O281*H281</f>
        <v>0</v>
      </c>
      <c r="Q281" s="215">
        <v>0</v>
      </c>
      <c r="R281" s="215">
        <f>Q281*H281</f>
        <v>0</v>
      </c>
      <c r="S281" s="215">
        <v>0</v>
      </c>
      <c r="T281" s="216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17" t="s">
        <v>299</v>
      </c>
      <c r="AT281" s="217" t="s">
        <v>296</v>
      </c>
      <c r="AU281" s="217" t="s">
        <v>81</v>
      </c>
      <c r="AY281" s="18" t="s">
        <v>152</v>
      </c>
      <c r="BE281" s="218">
        <f>IF(N281="základní",J281,0)</f>
        <v>0</v>
      </c>
      <c r="BF281" s="218">
        <f>IF(N281="snížená",J281,0)</f>
        <v>0</v>
      </c>
      <c r="BG281" s="218">
        <f>IF(N281="zákl. přenesená",J281,0)</f>
        <v>0</v>
      </c>
      <c r="BH281" s="218">
        <f>IF(N281="sníž. přenesená",J281,0)</f>
        <v>0</v>
      </c>
      <c r="BI281" s="218">
        <f>IF(N281="nulová",J281,0)</f>
        <v>0</v>
      </c>
      <c r="BJ281" s="18" t="s">
        <v>79</v>
      </c>
      <c r="BK281" s="218">
        <f>ROUND(I281*H281,2)</f>
        <v>0</v>
      </c>
      <c r="BL281" s="18" t="s">
        <v>265</v>
      </c>
      <c r="BM281" s="217" t="s">
        <v>933</v>
      </c>
    </row>
    <row r="282" s="13" customFormat="1">
      <c r="A282" s="13"/>
      <c r="B282" s="219"/>
      <c r="C282" s="220"/>
      <c r="D282" s="221" t="s">
        <v>163</v>
      </c>
      <c r="E282" s="222" t="s">
        <v>19</v>
      </c>
      <c r="F282" s="223" t="s">
        <v>101</v>
      </c>
      <c r="G282" s="220"/>
      <c r="H282" s="224">
        <v>29.440000000000001</v>
      </c>
      <c r="I282" s="225"/>
      <c r="J282" s="220"/>
      <c r="K282" s="220"/>
      <c r="L282" s="226"/>
      <c r="M282" s="227"/>
      <c r="N282" s="228"/>
      <c r="O282" s="228"/>
      <c r="P282" s="228"/>
      <c r="Q282" s="228"/>
      <c r="R282" s="228"/>
      <c r="S282" s="228"/>
      <c r="T282" s="229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0" t="s">
        <v>163</v>
      </c>
      <c r="AU282" s="230" t="s">
        <v>81</v>
      </c>
      <c r="AV282" s="13" t="s">
        <v>81</v>
      </c>
      <c r="AW282" s="13" t="s">
        <v>33</v>
      </c>
      <c r="AX282" s="13" t="s">
        <v>71</v>
      </c>
      <c r="AY282" s="230" t="s">
        <v>152</v>
      </c>
    </row>
    <row r="283" s="14" customFormat="1">
      <c r="A283" s="14"/>
      <c r="B283" s="231"/>
      <c r="C283" s="232"/>
      <c r="D283" s="221" t="s">
        <v>163</v>
      </c>
      <c r="E283" s="233" t="s">
        <v>19</v>
      </c>
      <c r="F283" s="234" t="s">
        <v>166</v>
      </c>
      <c r="G283" s="232"/>
      <c r="H283" s="235">
        <v>29.440000000000001</v>
      </c>
      <c r="I283" s="236"/>
      <c r="J283" s="232"/>
      <c r="K283" s="232"/>
      <c r="L283" s="237"/>
      <c r="M283" s="238"/>
      <c r="N283" s="239"/>
      <c r="O283" s="239"/>
      <c r="P283" s="239"/>
      <c r="Q283" s="239"/>
      <c r="R283" s="239"/>
      <c r="S283" s="239"/>
      <c r="T283" s="240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41" t="s">
        <v>163</v>
      </c>
      <c r="AU283" s="241" t="s">
        <v>81</v>
      </c>
      <c r="AV283" s="14" t="s">
        <v>161</v>
      </c>
      <c r="AW283" s="14" t="s">
        <v>33</v>
      </c>
      <c r="AX283" s="14" t="s">
        <v>79</v>
      </c>
      <c r="AY283" s="241" t="s">
        <v>152</v>
      </c>
    </row>
    <row r="284" s="13" customFormat="1">
      <c r="A284" s="13"/>
      <c r="B284" s="219"/>
      <c r="C284" s="220"/>
      <c r="D284" s="221" t="s">
        <v>163</v>
      </c>
      <c r="E284" s="220"/>
      <c r="F284" s="223" t="s">
        <v>934</v>
      </c>
      <c r="G284" s="220"/>
      <c r="H284" s="224">
        <v>30.911999999999999</v>
      </c>
      <c r="I284" s="225"/>
      <c r="J284" s="220"/>
      <c r="K284" s="220"/>
      <c r="L284" s="226"/>
      <c r="M284" s="227"/>
      <c r="N284" s="228"/>
      <c r="O284" s="228"/>
      <c r="P284" s="228"/>
      <c r="Q284" s="228"/>
      <c r="R284" s="228"/>
      <c r="S284" s="228"/>
      <c r="T284" s="229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30" t="s">
        <v>163</v>
      </c>
      <c r="AU284" s="230" t="s">
        <v>81</v>
      </c>
      <c r="AV284" s="13" t="s">
        <v>81</v>
      </c>
      <c r="AW284" s="13" t="s">
        <v>4</v>
      </c>
      <c r="AX284" s="13" t="s">
        <v>79</v>
      </c>
      <c r="AY284" s="230" t="s">
        <v>152</v>
      </c>
    </row>
    <row r="285" s="2" customFormat="1" ht="33" customHeight="1">
      <c r="A285" s="39"/>
      <c r="B285" s="40"/>
      <c r="C285" s="206" t="s">
        <v>457</v>
      </c>
      <c r="D285" s="206" t="s">
        <v>157</v>
      </c>
      <c r="E285" s="207" t="s">
        <v>528</v>
      </c>
      <c r="F285" s="208" t="s">
        <v>529</v>
      </c>
      <c r="G285" s="209" t="s">
        <v>160</v>
      </c>
      <c r="H285" s="210">
        <v>22.135000000000002</v>
      </c>
      <c r="I285" s="211"/>
      <c r="J285" s="212">
        <f>ROUND(I285*H285,2)</f>
        <v>0</v>
      </c>
      <c r="K285" s="208" t="s">
        <v>173</v>
      </c>
      <c r="L285" s="45"/>
      <c r="M285" s="213" t="s">
        <v>19</v>
      </c>
      <c r="N285" s="214" t="s">
        <v>42</v>
      </c>
      <c r="O285" s="85"/>
      <c r="P285" s="215">
        <f>O285*H285</f>
        <v>0</v>
      </c>
      <c r="Q285" s="215">
        <v>0</v>
      </c>
      <c r="R285" s="215">
        <f>Q285*H285</f>
        <v>0</v>
      </c>
      <c r="S285" s="215">
        <v>0</v>
      </c>
      <c r="T285" s="216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17" t="s">
        <v>265</v>
      </c>
      <c r="AT285" s="217" t="s">
        <v>157</v>
      </c>
      <c r="AU285" s="217" t="s">
        <v>81</v>
      </c>
      <c r="AY285" s="18" t="s">
        <v>152</v>
      </c>
      <c r="BE285" s="218">
        <f>IF(N285="základní",J285,0)</f>
        <v>0</v>
      </c>
      <c r="BF285" s="218">
        <f>IF(N285="snížená",J285,0)</f>
        <v>0</v>
      </c>
      <c r="BG285" s="218">
        <f>IF(N285="zákl. přenesená",J285,0)</f>
        <v>0</v>
      </c>
      <c r="BH285" s="218">
        <f>IF(N285="sníž. přenesená",J285,0)</f>
        <v>0</v>
      </c>
      <c r="BI285" s="218">
        <f>IF(N285="nulová",J285,0)</f>
        <v>0</v>
      </c>
      <c r="BJ285" s="18" t="s">
        <v>79</v>
      </c>
      <c r="BK285" s="218">
        <f>ROUND(I285*H285,2)</f>
        <v>0</v>
      </c>
      <c r="BL285" s="18" t="s">
        <v>265</v>
      </c>
      <c r="BM285" s="217" t="s">
        <v>935</v>
      </c>
    </row>
    <row r="286" s="2" customFormat="1">
      <c r="A286" s="39"/>
      <c r="B286" s="40"/>
      <c r="C286" s="41"/>
      <c r="D286" s="242" t="s">
        <v>175</v>
      </c>
      <c r="E286" s="41"/>
      <c r="F286" s="243" t="s">
        <v>531</v>
      </c>
      <c r="G286" s="41"/>
      <c r="H286" s="41"/>
      <c r="I286" s="244"/>
      <c r="J286" s="41"/>
      <c r="K286" s="41"/>
      <c r="L286" s="45"/>
      <c r="M286" s="245"/>
      <c r="N286" s="246"/>
      <c r="O286" s="85"/>
      <c r="P286" s="85"/>
      <c r="Q286" s="85"/>
      <c r="R286" s="85"/>
      <c r="S286" s="85"/>
      <c r="T286" s="86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T286" s="18" t="s">
        <v>175</v>
      </c>
      <c r="AU286" s="18" t="s">
        <v>81</v>
      </c>
    </row>
    <row r="287" s="2" customFormat="1" ht="16.5" customHeight="1">
      <c r="A287" s="39"/>
      <c r="B287" s="40"/>
      <c r="C287" s="247" t="s">
        <v>471</v>
      </c>
      <c r="D287" s="247" t="s">
        <v>296</v>
      </c>
      <c r="E287" s="248" t="s">
        <v>523</v>
      </c>
      <c r="F287" s="249" t="s">
        <v>524</v>
      </c>
      <c r="G287" s="250" t="s">
        <v>160</v>
      </c>
      <c r="H287" s="251">
        <v>23.242000000000001</v>
      </c>
      <c r="I287" s="252"/>
      <c r="J287" s="253">
        <f>ROUND(I287*H287,2)</f>
        <v>0</v>
      </c>
      <c r="K287" s="249" t="s">
        <v>173</v>
      </c>
      <c r="L287" s="254"/>
      <c r="M287" s="255" t="s">
        <v>19</v>
      </c>
      <c r="N287" s="256" t="s">
        <v>42</v>
      </c>
      <c r="O287" s="85"/>
      <c r="P287" s="215">
        <f>O287*H287</f>
        <v>0</v>
      </c>
      <c r="Q287" s="215">
        <v>0</v>
      </c>
      <c r="R287" s="215">
        <f>Q287*H287</f>
        <v>0</v>
      </c>
      <c r="S287" s="215">
        <v>0</v>
      </c>
      <c r="T287" s="216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17" t="s">
        <v>299</v>
      </c>
      <c r="AT287" s="217" t="s">
        <v>296</v>
      </c>
      <c r="AU287" s="217" t="s">
        <v>81</v>
      </c>
      <c r="AY287" s="18" t="s">
        <v>152</v>
      </c>
      <c r="BE287" s="218">
        <f>IF(N287="základní",J287,0)</f>
        <v>0</v>
      </c>
      <c r="BF287" s="218">
        <f>IF(N287="snížená",J287,0)</f>
        <v>0</v>
      </c>
      <c r="BG287" s="218">
        <f>IF(N287="zákl. přenesená",J287,0)</f>
        <v>0</v>
      </c>
      <c r="BH287" s="218">
        <f>IF(N287="sníž. přenesená",J287,0)</f>
        <v>0</v>
      </c>
      <c r="BI287" s="218">
        <f>IF(N287="nulová",J287,0)</f>
        <v>0</v>
      </c>
      <c r="BJ287" s="18" t="s">
        <v>79</v>
      </c>
      <c r="BK287" s="218">
        <f>ROUND(I287*H287,2)</f>
        <v>0</v>
      </c>
      <c r="BL287" s="18" t="s">
        <v>265</v>
      </c>
      <c r="BM287" s="217" t="s">
        <v>936</v>
      </c>
    </row>
    <row r="288" s="13" customFormat="1">
      <c r="A288" s="13"/>
      <c r="B288" s="219"/>
      <c r="C288" s="220"/>
      <c r="D288" s="221" t="s">
        <v>163</v>
      </c>
      <c r="E288" s="222" t="s">
        <v>19</v>
      </c>
      <c r="F288" s="223" t="s">
        <v>94</v>
      </c>
      <c r="G288" s="220"/>
      <c r="H288" s="224">
        <v>12.305999999999999</v>
      </c>
      <c r="I288" s="225"/>
      <c r="J288" s="220"/>
      <c r="K288" s="220"/>
      <c r="L288" s="226"/>
      <c r="M288" s="227"/>
      <c r="N288" s="228"/>
      <c r="O288" s="228"/>
      <c r="P288" s="228"/>
      <c r="Q288" s="228"/>
      <c r="R288" s="228"/>
      <c r="S288" s="228"/>
      <c r="T288" s="229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0" t="s">
        <v>163</v>
      </c>
      <c r="AU288" s="230" t="s">
        <v>81</v>
      </c>
      <c r="AV288" s="13" t="s">
        <v>81</v>
      </c>
      <c r="AW288" s="13" t="s">
        <v>33</v>
      </c>
      <c r="AX288" s="13" t="s">
        <v>71</v>
      </c>
      <c r="AY288" s="230" t="s">
        <v>152</v>
      </c>
    </row>
    <row r="289" s="13" customFormat="1">
      <c r="A289" s="13"/>
      <c r="B289" s="219"/>
      <c r="C289" s="220"/>
      <c r="D289" s="221" t="s">
        <v>163</v>
      </c>
      <c r="E289" s="222" t="s">
        <v>19</v>
      </c>
      <c r="F289" s="223" t="s">
        <v>96</v>
      </c>
      <c r="G289" s="220"/>
      <c r="H289" s="224">
        <v>9.8290000000000006</v>
      </c>
      <c r="I289" s="225"/>
      <c r="J289" s="220"/>
      <c r="K289" s="220"/>
      <c r="L289" s="226"/>
      <c r="M289" s="227"/>
      <c r="N289" s="228"/>
      <c r="O289" s="228"/>
      <c r="P289" s="228"/>
      <c r="Q289" s="228"/>
      <c r="R289" s="228"/>
      <c r="S289" s="228"/>
      <c r="T289" s="229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30" t="s">
        <v>163</v>
      </c>
      <c r="AU289" s="230" t="s">
        <v>81</v>
      </c>
      <c r="AV289" s="13" t="s">
        <v>81</v>
      </c>
      <c r="AW289" s="13" t="s">
        <v>33</v>
      </c>
      <c r="AX289" s="13" t="s">
        <v>71</v>
      </c>
      <c r="AY289" s="230" t="s">
        <v>152</v>
      </c>
    </row>
    <row r="290" s="14" customFormat="1">
      <c r="A290" s="14"/>
      <c r="B290" s="231"/>
      <c r="C290" s="232"/>
      <c r="D290" s="221" t="s">
        <v>163</v>
      </c>
      <c r="E290" s="233" t="s">
        <v>19</v>
      </c>
      <c r="F290" s="234" t="s">
        <v>166</v>
      </c>
      <c r="G290" s="232"/>
      <c r="H290" s="235">
        <v>22.134999999999998</v>
      </c>
      <c r="I290" s="236"/>
      <c r="J290" s="232"/>
      <c r="K290" s="232"/>
      <c r="L290" s="237"/>
      <c r="M290" s="238"/>
      <c r="N290" s="239"/>
      <c r="O290" s="239"/>
      <c r="P290" s="239"/>
      <c r="Q290" s="239"/>
      <c r="R290" s="239"/>
      <c r="S290" s="239"/>
      <c r="T290" s="240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41" t="s">
        <v>163</v>
      </c>
      <c r="AU290" s="241" t="s">
        <v>81</v>
      </c>
      <c r="AV290" s="14" t="s">
        <v>161</v>
      </c>
      <c r="AW290" s="14" t="s">
        <v>33</v>
      </c>
      <c r="AX290" s="14" t="s">
        <v>79</v>
      </c>
      <c r="AY290" s="241" t="s">
        <v>152</v>
      </c>
    </row>
    <row r="291" s="13" customFormat="1">
      <c r="A291" s="13"/>
      <c r="B291" s="219"/>
      <c r="C291" s="220"/>
      <c r="D291" s="221" t="s">
        <v>163</v>
      </c>
      <c r="E291" s="220"/>
      <c r="F291" s="223" t="s">
        <v>937</v>
      </c>
      <c r="G291" s="220"/>
      <c r="H291" s="224">
        <v>23.242000000000001</v>
      </c>
      <c r="I291" s="225"/>
      <c r="J291" s="220"/>
      <c r="K291" s="220"/>
      <c r="L291" s="226"/>
      <c r="M291" s="227"/>
      <c r="N291" s="228"/>
      <c r="O291" s="228"/>
      <c r="P291" s="228"/>
      <c r="Q291" s="228"/>
      <c r="R291" s="228"/>
      <c r="S291" s="228"/>
      <c r="T291" s="229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0" t="s">
        <v>163</v>
      </c>
      <c r="AU291" s="230" t="s">
        <v>81</v>
      </c>
      <c r="AV291" s="13" t="s">
        <v>81</v>
      </c>
      <c r="AW291" s="13" t="s">
        <v>4</v>
      </c>
      <c r="AX291" s="13" t="s">
        <v>79</v>
      </c>
      <c r="AY291" s="230" t="s">
        <v>152</v>
      </c>
    </row>
    <row r="292" s="2" customFormat="1" ht="21.75" customHeight="1">
      <c r="A292" s="39"/>
      <c r="B292" s="40"/>
      <c r="C292" s="206" t="s">
        <v>476</v>
      </c>
      <c r="D292" s="206" t="s">
        <v>157</v>
      </c>
      <c r="E292" s="207" t="s">
        <v>536</v>
      </c>
      <c r="F292" s="208" t="s">
        <v>537</v>
      </c>
      <c r="G292" s="209" t="s">
        <v>160</v>
      </c>
      <c r="H292" s="210">
        <v>71.623999999999995</v>
      </c>
      <c r="I292" s="211"/>
      <c r="J292" s="212">
        <f>ROUND(I292*H292,2)</f>
        <v>0</v>
      </c>
      <c r="K292" s="208" t="s">
        <v>173</v>
      </c>
      <c r="L292" s="45"/>
      <c r="M292" s="213" t="s">
        <v>19</v>
      </c>
      <c r="N292" s="214" t="s">
        <v>42</v>
      </c>
      <c r="O292" s="85"/>
      <c r="P292" s="215">
        <f>O292*H292</f>
        <v>0</v>
      </c>
      <c r="Q292" s="215">
        <v>0.00020000000000000001</v>
      </c>
      <c r="R292" s="215">
        <f>Q292*H292</f>
        <v>0.0143248</v>
      </c>
      <c r="S292" s="215">
        <v>0</v>
      </c>
      <c r="T292" s="216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17" t="s">
        <v>265</v>
      </c>
      <c r="AT292" s="217" t="s">
        <v>157</v>
      </c>
      <c r="AU292" s="217" t="s">
        <v>81</v>
      </c>
      <c r="AY292" s="18" t="s">
        <v>152</v>
      </c>
      <c r="BE292" s="218">
        <f>IF(N292="základní",J292,0)</f>
        <v>0</v>
      </c>
      <c r="BF292" s="218">
        <f>IF(N292="snížená",J292,0)</f>
        <v>0</v>
      </c>
      <c r="BG292" s="218">
        <f>IF(N292="zákl. přenesená",J292,0)</f>
        <v>0</v>
      </c>
      <c r="BH292" s="218">
        <f>IF(N292="sníž. přenesená",J292,0)</f>
        <v>0</v>
      </c>
      <c r="BI292" s="218">
        <f>IF(N292="nulová",J292,0)</f>
        <v>0</v>
      </c>
      <c r="BJ292" s="18" t="s">
        <v>79</v>
      </c>
      <c r="BK292" s="218">
        <f>ROUND(I292*H292,2)</f>
        <v>0</v>
      </c>
      <c r="BL292" s="18" t="s">
        <v>265</v>
      </c>
      <c r="BM292" s="217" t="s">
        <v>938</v>
      </c>
    </row>
    <row r="293" s="2" customFormat="1">
      <c r="A293" s="39"/>
      <c r="B293" s="40"/>
      <c r="C293" s="41"/>
      <c r="D293" s="242" t="s">
        <v>175</v>
      </c>
      <c r="E293" s="41"/>
      <c r="F293" s="243" t="s">
        <v>539</v>
      </c>
      <c r="G293" s="41"/>
      <c r="H293" s="41"/>
      <c r="I293" s="244"/>
      <c r="J293" s="41"/>
      <c r="K293" s="41"/>
      <c r="L293" s="45"/>
      <c r="M293" s="245"/>
      <c r="N293" s="246"/>
      <c r="O293" s="85"/>
      <c r="P293" s="85"/>
      <c r="Q293" s="85"/>
      <c r="R293" s="85"/>
      <c r="S293" s="85"/>
      <c r="T293" s="86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18" t="s">
        <v>175</v>
      </c>
      <c r="AU293" s="18" t="s">
        <v>81</v>
      </c>
    </row>
    <row r="294" s="13" customFormat="1">
      <c r="A294" s="13"/>
      <c r="B294" s="219"/>
      <c r="C294" s="220"/>
      <c r="D294" s="221" t="s">
        <v>163</v>
      </c>
      <c r="E294" s="222" t="s">
        <v>19</v>
      </c>
      <c r="F294" s="223" t="s">
        <v>103</v>
      </c>
      <c r="G294" s="220"/>
      <c r="H294" s="224">
        <v>71.623999999999995</v>
      </c>
      <c r="I294" s="225"/>
      <c r="J294" s="220"/>
      <c r="K294" s="220"/>
      <c r="L294" s="226"/>
      <c r="M294" s="227"/>
      <c r="N294" s="228"/>
      <c r="O294" s="228"/>
      <c r="P294" s="228"/>
      <c r="Q294" s="228"/>
      <c r="R294" s="228"/>
      <c r="S294" s="228"/>
      <c r="T294" s="229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30" t="s">
        <v>163</v>
      </c>
      <c r="AU294" s="230" t="s">
        <v>81</v>
      </c>
      <c r="AV294" s="13" t="s">
        <v>81</v>
      </c>
      <c r="AW294" s="13" t="s">
        <v>33</v>
      </c>
      <c r="AX294" s="13" t="s">
        <v>71</v>
      </c>
      <c r="AY294" s="230" t="s">
        <v>152</v>
      </c>
    </row>
    <row r="295" s="14" customFormat="1">
      <c r="A295" s="14"/>
      <c r="B295" s="231"/>
      <c r="C295" s="232"/>
      <c r="D295" s="221" t="s">
        <v>163</v>
      </c>
      <c r="E295" s="233" t="s">
        <v>19</v>
      </c>
      <c r="F295" s="234" t="s">
        <v>166</v>
      </c>
      <c r="G295" s="232"/>
      <c r="H295" s="235">
        <v>71.623999999999995</v>
      </c>
      <c r="I295" s="236"/>
      <c r="J295" s="232"/>
      <c r="K295" s="232"/>
      <c r="L295" s="237"/>
      <c r="M295" s="238"/>
      <c r="N295" s="239"/>
      <c r="O295" s="239"/>
      <c r="P295" s="239"/>
      <c r="Q295" s="239"/>
      <c r="R295" s="239"/>
      <c r="S295" s="239"/>
      <c r="T295" s="240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41" t="s">
        <v>163</v>
      </c>
      <c r="AU295" s="241" t="s">
        <v>81</v>
      </c>
      <c r="AV295" s="14" t="s">
        <v>161</v>
      </c>
      <c r="AW295" s="14" t="s">
        <v>33</v>
      </c>
      <c r="AX295" s="14" t="s">
        <v>79</v>
      </c>
      <c r="AY295" s="241" t="s">
        <v>152</v>
      </c>
    </row>
    <row r="296" s="2" customFormat="1" ht="24.15" customHeight="1">
      <c r="A296" s="39"/>
      <c r="B296" s="40"/>
      <c r="C296" s="206" t="s">
        <v>481</v>
      </c>
      <c r="D296" s="206" t="s">
        <v>157</v>
      </c>
      <c r="E296" s="207" t="s">
        <v>540</v>
      </c>
      <c r="F296" s="208" t="s">
        <v>541</v>
      </c>
      <c r="G296" s="209" t="s">
        <v>160</v>
      </c>
      <c r="H296" s="210">
        <v>71.623999999999995</v>
      </c>
      <c r="I296" s="211"/>
      <c r="J296" s="212">
        <f>ROUND(I296*H296,2)</f>
        <v>0</v>
      </c>
      <c r="K296" s="208" t="s">
        <v>173</v>
      </c>
      <c r="L296" s="45"/>
      <c r="M296" s="213" t="s">
        <v>19</v>
      </c>
      <c r="N296" s="214" t="s">
        <v>42</v>
      </c>
      <c r="O296" s="85"/>
      <c r="P296" s="215">
        <f>O296*H296</f>
        <v>0</v>
      </c>
      <c r="Q296" s="215">
        <v>0.00025999999999999998</v>
      </c>
      <c r="R296" s="215">
        <f>Q296*H296</f>
        <v>0.018622239999999998</v>
      </c>
      <c r="S296" s="215">
        <v>0</v>
      </c>
      <c r="T296" s="216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17" t="s">
        <v>265</v>
      </c>
      <c r="AT296" s="217" t="s">
        <v>157</v>
      </c>
      <c r="AU296" s="217" t="s">
        <v>81</v>
      </c>
      <c r="AY296" s="18" t="s">
        <v>152</v>
      </c>
      <c r="BE296" s="218">
        <f>IF(N296="základní",J296,0)</f>
        <v>0</v>
      </c>
      <c r="BF296" s="218">
        <f>IF(N296="snížená",J296,0)</f>
        <v>0</v>
      </c>
      <c r="BG296" s="218">
        <f>IF(N296="zákl. přenesená",J296,0)</f>
        <v>0</v>
      </c>
      <c r="BH296" s="218">
        <f>IF(N296="sníž. přenesená",J296,0)</f>
        <v>0</v>
      </c>
      <c r="BI296" s="218">
        <f>IF(N296="nulová",J296,0)</f>
        <v>0</v>
      </c>
      <c r="BJ296" s="18" t="s">
        <v>79</v>
      </c>
      <c r="BK296" s="218">
        <f>ROUND(I296*H296,2)</f>
        <v>0</v>
      </c>
      <c r="BL296" s="18" t="s">
        <v>265</v>
      </c>
      <c r="BM296" s="217" t="s">
        <v>939</v>
      </c>
    </row>
    <row r="297" s="2" customFormat="1">
      <c r="A297" s="39"/>
      <c r="B297" s="40"/>
      <c r="C297" s="41"/>
      <c r="D297" s="242" t="s">
        <v>175</v>
      </c>
      <c r="E297" s="41"/>
      <c r="F297" s="243" t="s">
        <v>543</v>
      </c>
      <c r="G297" s="41"/>
      <c r="H297" s="41"/>
      <c r="I297" s="244"/>
      <c r="J297" s="41"/>
      <c r="K297" s="41"/>
      <c r="L297" s="45"/>
      <c r="M297" s="245"/>
      <c r="N297" s="246"/>
      <c r="O297" s="85"/>
      <c r="P297" s="85"/>
      <c r="Q297" s="85"/>
      <c r="R297" s="85"/>
      <c r="S297" s="85"/>
      <c r="T297" s="86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175</v>
      </c>
      <c r="AU297" s="18" t="s">
        <v>81</v>
      </c>
    </row>
    <row r="298" s="12" customFormat="1" ht="25.92" customHeight="1">
      <c r="A298" s="12"/>
      <c r="B298" s="190"/>
      <c r="C298" s="191"/>
      <c r="D298" s="192" t="s">
        <v>70</v>
      </c>
      <c r="E298" s="193" t="s">
        <v>544</v>
      </c>
      <c r="F298" s="193" t="s">
        <v>545</v>
      </c>
      <c r="G298" s="191"/>
      <c r="H298" s="191"/>
      <c r="I298" s="194"/>
      <c r="J298" s="195">
        <f>BK298</f>
        <v>0</v>
      </c>
      <c r="K298" s="191"/>
      <c r="L298" s="196"/>
      <c r="M298" s="197"/>
      <c r="N298" s="198"/>
      <c r="O298" s="198"/>
      <c r="P298" s="199">
        <f>SUM(P299:P311)</f>
        <v>0</v>
      </c>
      <c r="Q298" s="198"/>
      <c r="R298" s="199">
        <f>SUM(R299:R311)</f>
        <v>0</v>
      </c>
      <c r="S298" s="198"/>
      <c r="T298" s="200">
        <f>SUM(T299:T311)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01" t="s">
        <v>161</v>
      </c>
      <c r="AT298" s="202" t="s">
        <v>70</v>
      </c>
      <c r="AU298" s="202" t="s">
        <v>71</v>
      </c>
      <c r="AY298" s="201" t="s">
        <v>152</v>
      </c>
      <c r="BK298" s="203">
        <f>SUM(BK299:BK311)</f>
        <v>0</v>
      </c>
    </row>
    <row r="299" s="2" customFormat="1" ht="16.5" customHeight="1">
      <c r="A299" s="39"/>
      <c r="B299" s="40"/>
      <c r="C299" s="206" t="s">
        <v>487</v>
      </c>
      <c r="D299" s="206" t="s">
        <v>157</v>
      </c>
      <c r="E299" s="207" t="s">
        <v>547</v>
      </c>
      <c r="F299" s="208" t="s">
        <v>940</v>
      </c>
      <c r="G299" s="209" t="s">
        <v>160</v>
      </c>
      <c r="H299" s="210">
        <v>5.9379999999999997</v>
      </c>
      <c r="I299" s="211"/>
      <c r="J299" s="212">
        <f>ROUND(I299*H299,2)</f>
        <v>0</v>
      </c>
      <c r="K299" s="208" t="s">
        <v>19</v>
      </c>
      <c r="L299" s="45"/>
      <c r="M299" s="213" t="s">
        <v>19</v>
      </c>
      <c r="N299" s="214" t="s">
        <v>42</v>
      </c>
      <c r="O299" s="85"/>
      <c r="P299" s="215">
        <f>O299*H299</f>
        <v>0</v>
      </c>
      <c r="Q299" s="215">
        <v>0</v>
      </c>
      <c r="R299" s="215">
        <f>Q299*H299</f>
        <v>0</v>
      </c>
      <c r="S299" s="215">
        <v>0</v>
      </c>
      <c r="T299" s="216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17" t="s">
        <v>265</v>
      </c>
      <c r="AT299" s="217" t="s">
        <v>157</v>
      </c>
      <c r="AU299" s="217" t="s">
        <v>79</v>
      </c>
      <c r="AY299" s="18" t="s">
        <v>152</v>
      </c>
      <c r="BE299" s="218">
        <f>IF(N299="základní",J299,0)</f>
        <v>0</v>
      </c>
      <c r="BF299" s="218">
        <f>IF(N299="snížená",J299,0)</f>
        <v>0</v>
      </c>
      <c r="BG299" s="218">
        <f>IF(N299="zákl. přenesená",J299,0)</f>
        <v>0</v>
      </c>
      <c r="BH299" s="218">
        <f>IF(N299="sníž. přenesená",J299,0)</f>
        <v>0</v>
      </c>
      <c r="BI299" s="218">
        <f>IF(N299="nulová",J299,0)</f>
        <v>0</v>
      </c>
      <c r="BJ299" s="18" t="s">
        <v>79</v>
      </c>
      <c r="BK299" s="218">
        <f>ROUND(I299*H299,2)</f>
        <v>0</v>
      </c>
      <c r="BL299" s="18" t="s">
        <v>265</v>
      </c>
      <c r="BM299" s="217" t="s">
        <v>941</v>
      </c>
    </row>
    <row r="300" s="13" customFormat="1">
      <c r="A300" s="13"/>
      <c r="B300" s="219"/>
      <c r="C300" s="220"/>
      <c r="D300" s="221" t="s">
        <v>163</v>
      </c>
      <c r="E300" s="222" t="s">
        <v>19</v>
      </c>
      <c r="F300" s="223" t="s">
        <v>942</v>
      </c>
      <c r="G300" s="220"/>
      <c r="H300" s="224">
        <v>5.9379999999999997</v>
      </c>
      <c r="I300" s="225"/>
      <c r="J300" s="220"/>
      <c r="K300" s="220"/>
      <c r="L300" s="226"/>
      <c r="M300" s="227"/>
      <c r="N300" s="228"/>
      <c r="O300" s="228"/>
      <c r="P300" s="228"/>
      <c r="Q300" s="228"/>
      <c r="R300" s="228"/>
      <c r="S300" s="228"/>
      <c r="T300" s="229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0" t="s">
        <v>163</v>
      </c>
      <c r="AU300" s="230" t="s">
        <v>79</v>
      </c>
      <c r="AV300" s="13" t="s">
        <v>81</v>
      </c>
      <c r="AW300" s="13" t="s">
        <v>33</v>
      </c>
      <c r="AX300" s="13" t="s">
        <v>71</v>
      </c>
      <c r="AY300" s="230" t="s">
        <v>152</v>
      </c>
    </row>
    <row r="301" s="14" customFormat="1">
      <c r="A301" s="14"/>
      <c r="B301" s="231"/>
      <c r="C301" s="232"/>
      <c r="D301" s="221" t="s">
        <v>163</v>
      </c>
      <c r="E301" s="233" t="s">
        <v>19</v>
      </c>
      <c r="F301" s="234" t="s">
        <v>166</v>
      </c>
      <c r="G301" s="232"/>
      <c r="H301" s="235">
        <v>5.9379999999999997</v>
      </c>
      <c r="I301" s="236"/>
      <c r="J301" s="232"/>
      <c r="K301" s="232"/>
      <c r="L301" s="237"/>
      <c r="M301" s="238"/>
      <c r="N301" s="239"/>
      <c r="O301" s="239"/>
      <c r="P301" s="239"/>
      <c r="Q301" s="239"/>
      <c r="R301" s="239"/>
      <c r="S301" s="239"/>
      <c r="T301" s="240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41" t="s">
        <v>163</v>
      </c>
      <c r="AU301" s="241" t="s">
        <v>79</v>
      </c>
      <c r="AV301" s="14" t="s">
        <v>161</v>
      </c>
      <c r="AW301" s="14" t="s">
        <v>33</v>
      </c>
      <c r="AX301" s="14" t="s">
        <v>79</v>
      </c>
      <c r="AY301" s="241" t="s">
        <v>152</v>
      </c>
    </row>
    <row r="302" s="2" customFormat="1" ht="16.5" customHeight="1">
      <c r="A302" s="39"/>
      <c r="B302" s="40"/>
      <c r="C302" s="206" t="s">
        <v>492</v>
      </c>
      <c r="D302" s="206" t="s">
        <v>157</v>
      </c>
      <c r="E302" s="207" t="s">
        <v>552</v>
      </c>
      <c r="F302" s="208" t="s">
        <v>943</v>
      </c>
      <c r="G302" s="209" t="s">
        <v>337</v>
      </c>
      <c r="H302" s="210">
        <v>1</v>
      </c>
      <c r="I302" s="211"/>
      <c r="J302" s="212">
        <f>ROUND(I302*H302,2)</f>
        <v>0</v>
      </c>
      <c r="K302" s="208" t="s">
        <v>19</v>
      </c>
      <c r="L302" s="45"/>
      <c r="M302" s="213" t="s">
        <v>19</v>
      </c>
      <c r="N302" s="214" t="s">
        <v>42</v>
      </c>
      <c r="O302" s="85"/>
      <c r="P302" s="215">
        <f>O302*H302</f>
        <v>0</v>
      </c>
      <c r="Q302" s="215">
        <v>0</v>
      </c>
      <c r="R302" s="215">
        <f>Q302*H302</f>
        <v>0</v>
      </c>
      <c r="S302" s="215">
        <v>0</v>
      </c>
      <c r="T302" s="216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17" t="s">
        <v>265</v>
      </c>
      <c r="AT302" s="217" t="s">
        <v>157</v>
      </c>
      <c r="AU302" s="217" t="s">
        <v>79</v>
      </c>
      <c r="AY302" s="18" t="s">
        <v>152</v>
      </c>
      <c r="BE302" s="218">
        <f>IF(N302="základní",J302,0)</f>
        <v>0</v>
      </c>
      <c r="BF302" s="218">
        <f>IF(N302="snížená",J302,0)</f>
        <v>0</v>
      </c>
      <c r="BG302" s="218">
        <f>IF(N302="zákl. přenesená",J302,0)</f>
        <v>0</v>
      </c>
      <c r="BH302" s="218">
        <f>IF(N302="sníž. přenesená",J302,0)</f>
        <v>0</v>
      </c>
      <c r="BI302" s="218">
        <f>IF(N302="nulová",J302,0)</f>
        <v>0</v>
      </c>
      <c r="BJ302" s="18" t="s">
        <v>79</v>
      </c>
      <c r="BK302" s="218">
        <f>ROUND(I302*H302,2)</f>
        <v>0</v>
      </c>
      <c r="BL302" s="18" t="s">
        <v>265</v>
      </c>
      <c r="BM302" s="217" t="s">
        <v>944</v>
      </c>
    </row>
    <row r="303" s="2" customFormat="1" ht="16.5" customHeight="1">
      <c r="A303" s="39"/>
      <c r="B303" s="40"/>
      <c r="C303" s="206" t="s">
        <v>497</v>
      </c>
      <c r="D303" s="206" t="s">
        <v>157</v>
      </c>
      <c r="E303" s="207" t="s">
        <v>557</v>
      </c>
      <c r="F303" s="208" t="s">
        <v>945</v>
      </c>
      <c r="G303" s="209" t="s">
        <v>337</v>
      </c>
      <c r="H303" s="210">
        <v>1</v>
      </c>
      <c r="I303" s="211"/>
      <c r="J303" s="212">
        <f>ROUND(I303*H303,2)</f>
        <v>0</v>
      </c>
      <c r="K303" s="208" t="s">
        <v>19</v>
      </c>
      <c r="L303" s="45"/>
      <c r="M303" s="213" t="s">
        <v>19</v>
      </c>
      <c r="N303" s="214" t="s">
        <v>42</v>
      </c>
      <c r="O303" s="85"/>
      <c r="P303" s="215">
        <f>O303*H303</f>
        <v>0</v>
      </c>
      <c r="Q303" s="215">
        <v>0</v>
      </c>
      <c r="R303" s="215">
        <f>Q303*H303</f>
        <v>0</v>
      </c>
      <c r="S303" s="215">
        <v>0</v>
      </c>
      <c r="T303" s="216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17" t="s">
        <v>265</v>
      </c>
      <c r="AT303" s="217" t="s">
        <v>157</v>
      </c>
      <c r="AU303" s="217" t="s">
        <v>79</v>
      </c>
      <c r="AY303" s="18" t="s">
        <v>152</v>
      </c>
      <c r="BE303" s="218">
        <f>IF(N303="základní",J303,0)</f>
        <v>0</v>
      </c>
      <c r="BF303" s="218">
        <f>IF(N303="snížená",J303,0)</f>
        <v>0</v>
      </c>
      <c r="BG303" s="218">
        <f>IF(N303="zákl. přenesená",J303,0)</f>
        <v>0</v>
      </c>
      <c r="BH303" s="218">
        <f>IF(N303="sníž. přenesená",J303,0)</f>
        <v>0</v>
      </c>
      <c r="BI303" s="218">
        <f>IF(N303="nulová",J303,0)</f>
        <v>0</v>
      </c>
      <c r="BJ303" s="18" t="s">
        <v>79</v>
      </c>
      <c r="BK303" s="218">
        <f>ROUND(I303*H303,2)</f>
        <v>0</v>
      </c>
      <c r="BL303" s="18" t="s">
        <v>265</v>
      </c>
      <c r="BM303" s="217" t="s">
        <v>946</v>
      </c>
    </row>
    <row r="304" s="2" customFormat="1" ht="16.5" customHeight="1">
      <c r="A304" s="39"/>
      <c r="B304" s="40"/>
      <c r="C304" s="206" t="s">
        <v>504</v>
      </c>
      <c r="D304" s="206" t="s">
        <v>157</v>
      </c>
      <c r="E304" s="207" t="s">
        <v>561</v>
      </c>
      <c r="F304" s="208" t="s">
        <v>947</v>
      </c>
      <c r="G304" s="209" t="s">
        <v>337</v>
      </c>
      <c r="H304" s="210">
        <v>1</v>
      </c>
      <c r="I304" s="211"/>
      <c r="J304" s="212">
        <f>ROUND(I304*H304,2)</f>
        <v>0</v>
      </c>
      <c r="K304" s="208" t="s">
        <v>19</v>
      </c>
      <c r="L304" s="45"/>
      <c r="M304" s="213" t="s">
        <v>19</v>
      </c>
      <c r="N304" s="214" t="s">
        <v>42</v>
      </c>
      <c r="O304" s="85"/>
      <c r="P304" s="215">
        <f>O304*H304</f>
        <v>0</v>
      </c>
      <c r="Q304" s="215">
        <v>0</v>
      </c>
      <c r="R304" s="215">
        <f>Q304*H304</f>
        <v>0</v>
      </c>
      <c r="S304" s="215">
        <v>0</v>
      </c>
      <c r="T304" s="216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17" t="s">
        <v>265</v>
      </c>
      <c r="AT304" s="217" t="s">
        <v>157</v>
      </c>
      <c r="AU304" s="217" t="s">
        <v>79</v>
      </c>
      <c r="AY304" s="18" t="s">
        <v>152</v>
      </c>
      <c r="BE304" s="218">
        <f>IF(N304="základní",J304,0)</f>
        <v>0</v>
      </c>
      <c r="BF304" s="218">
        <f>IF(N304="snížená",J304,0)</f>
        <v>0</v>
      </c>
      <c r="BG304" s="218">
        <f>IF(N304="zákl. přenesená",J304,0)</f>
        <v>0</v>
      </c>
      <c r="BH304" s="218">
        <f>IF(N304="sníž. přenesená",J304,0)</f>
        <v>0</v>
      </c>
      <c r="BI304" s="218">
        <f>IF(N304="nulová",J304,0)</f>
        <v>0</v>
      </c>
      <c r="BJ304" s="18" t="s">
        <v>79</v>
      </c>
      <c r="BK304" s="218">
        <f>ROUND(I304*H304,2)</f>
        <v>0</v>
      </c>
      <c r="BL304" s="18" t="s">
        <v>265</v>
      </c>
      <c r="BM304" s="217" t="s">
        <v>948</v>
      </c>
    </row>
    <row r="305" s="2" customFormat="1" ht="16.5" customHeight="1">
      <c r="A305" s="39"/>
      <c r="B305" s="40"/>
      <c r="C305" s="206" t="s">
        <v>512</v>
      </c>
      <c r="D305" s="206" t="s">
        <v>157</v>
      </c>
      <c r="E305" s="207" t="s">
        <v>565</v>
      </c>
      <c r="F305" s="208" t="s">
        <v>949</v>
      </c>
      <c r="G305" s="209" t="s">
        <v>337</v>
      </c>
      <c r="H305" s="210">
        <v>1</v>
      </c>
      <c r="I305" s="211"/>
      <c r="J305" s="212">
        <f>ROUND(I305*H305,2)</f>
        <v>0</v>
      </c>
      <c r="K305" s="208" t="s">
        <v>19</v>
      </c>
      <c r="L305" s="45"/>
      <c r="M305" s="213" t="s">
        <v>19</v>
      </c>
      <c r="N305" s="214" t="s">
        <v>42</v>
      </c>
      <c r="O305" s="85"/>
      <c r="P305" s="215">
        <f>O305*H305</f>
        <v>0</v>
      </c>
      <c r="Q305" s="215">
        <v>0</v>
      </c>
      <c r="R305" s="215">
        <f>Q305*H305</f>
        <v>0</v>
      </c>
      <c r="S305" s="215">
        <v>0</v>
      </c>
      <c r="T305" s="216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17" t="s">
        <v>265</v>
      </c>
      <c r="AT305" s="217" t="s">
        <v>157</v>
      </c>
      <c r="AU305" s="217" t="s">
        <v>79</v>
      </c>
      <c r="AY305" s="18" t="s">
        <v>152</v>
      </c>
      <c r="BE305" s="218">
        <f>IF(N305="základní",J305,0)</f>
        <v>0</v>
      </c>
      <c r="BF305" s="218">
        <f>IF(N305="snížená",J305,0)</f>
        <v>0</v>
      </c>
      <c r="BG305" s="218">
        <f>IF(N305="zákl. přenesená",J305,0)</f>
        <v>0</v>
      </c>
      <c r="BH305" s="218">
        <f>IF(N305="sníž. přenesená",J305,0)</f>
        <v>0</v>
      </c>
      <c r="BI305" s="218">
        <f>IF(N305="nulová",J305,0)</f>
        <v>0</v>
      </c>
      <c r="BJ305" s="18" t="s">
        <v>79</v>
      </c>
      <c r="BK305" s="218">
        <f>ROUND(I305*H305,2)</f>
        <v>0</v>
      </c>
      <c r="BL305" s="18" t="s">
        <v>265</v>
      </c>
      <c r="BM305" s="217" t="s">
        <v>950</v>
      </c>
    </row>
    <row r="306" s="2" customFormat="1" ht="16.5" customHeight="1">
      <c r="A306" s="39"/>
      <c r="B306" s="40"/>
      <c r="C306" s="206" t="s">
        <v>517</v>
      </c>
      <c r="D306" s="206" t="s">
        <v>157</v>
      </c>
      <c r="E306" s="207" t="s">
        <v>569</v>
      </c>
      <c r="F306" s="208" t="s">
        <v>951</v>
      </c>
      <c r="G306" s="209" t="s">
        <v>337</v>
      </c>
      <c r="H306" s="210">
        <v>1</v>
      </c>
      <c r="I306" s="211"/>
      <c r="J306" s="212">
        <f>ROUND(I306*H306,2)</f>
        <v>0</v>
      </c>
      <c r="K306" s="208" t="s">
        <v>19</v>
      </c>
      <c r="L306" s="45"/>
      <c r="M306" s="213" t="s">
        <v>19</v>
      </c>
      <c r="N306" s="214" t="s">
        <v>42</v>
      </c>
      <c r="O306" s="85"/>
      <c r="P306" s="215">
        <f>O306*H306</f>
        <v>0</v>
      </c>
      <c r="Q306" s="215">
        <v>0</v>
      </c>
      <c r="R306" s="215">
        <f>Q306*H306</f>
        <v>0</v>
      </c>
      <c r="S306" s="215">
        <v>0</v>
      </c>
      <c r="T306" s="216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17" t="s">
        <v>265</v>
      </c>
      <c r="AT306" s="217" t="s">
        <v>157</v>
      </c>
      <c r="AU306" s="217" t="s">
        <v>79</v>
      </c>
      <c r="AY306" s="18" t="s">
        <v>152</v>
      </c>
      <c r="BE306" s="218">
        <f>IF(N306="základní",J306,0)</f>
        <v>0</v>
      </c>
      <c r="BF306" s="218">
        <f>IF(N306="snížená",J306,0)</f>
        <v>0</v>
      </c>
      <c r="BG306" s="218">
        <f>IF(N306="zákl. přenesená",J306,0)</f>
        <v>0</v>
      </c>
      <c r="BH306" s="218">
        <f>IF(N306="sníž. přenesená",J306,0)</f>
        <v>0</v>
      </c>
      <c r="BI306" s="218">
        <f>IF(N306="nulová",J306,0)</f>
        <v>0</v>
      </c>
      <c r="BJ306" s="18" t="s">
        <v>79</v>
      </c>
      <c r="BK306" s="218">
        <f>ROUND(I306*H306,2)</f>
        <v>0</v>
      </c>
      <c r="BL306" s="18" t="s">
        <v>265</v>
      </c>
      <c r="BM306" s="217" t="s">
        <v>952</v>
      </c>
    </row>
    <row r="307" s="2" customFormat="1" ht="16.5" customHeight="1">
      <c r="A307" s="39"/>
      <c r="B307" s="40"/>
      <c r="C307" s="206" t="s">
        <v>522</v>
      </c>
      <c r="D307" s="206" t="s">
        <v>157</v>
      </c>
      <c r="E307" s="207" t="s">
        <v>573</v>
      </c>
      <c r="F307" s="208" t="s">
        <v>953</v>
      </c>
      <c r="G307" s="209" t="s">
        <v>337</v>
      </c>
      <c r="H307" s="210">
        <v>1</v>
      </c>
      <c r="I307" s="211"/>
      <c r="J307" s="212">
        <f>ROUND(I307*H307,2)</f>
        <v>0</v>
      </c>
      <c r="K307" s="208" t="s">
        <v>19</v>
      </c>
      <c r="L307" s="45"/>
      <c r="M307" s="213" t="s">
        <v>19</v>
      </c>
      <c r="N307" s="214" t="s">
        <v>42</v>
      </c>
      <c r="O307" s="85"/>
      <c r="P307" s="215">
        <f>O307*H307</f>
        <v>0</v>
      </c>
      <c r="Q307" s="215">
        <v>0</v>
      </c>
      <c r="R307" s="215">
        <f>Q307*H307</f>
        <v>0</v>
      </c>
      <c r="S307" s="215">
        <v>0</v>
      </c>
      <c r="T307" s="216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17" t="s">
        <v>265</v>
      </c>
      <c r="AT307" s="217" t="s">
        <v>157</v>
      </c>
      <c r="AU307" s="217" t="s">
        <v>79</v>
      </c>
      <c r="AY307" s="18" t="s">
        <v>152</v>
      </c>
      <c r="BE307" s="218">
        <f>IF(N307="základní",J307,0)</f>
        <v>0</v>
      </c>
      <c r="BF307" s="218">
        <f>IF(N307="snížená",J307,0)</f>
        <v>0</v>
      </c>
      <c r="BG307" s="218">
        <f>IF(N307="zákl. přenesená",J307,0)</f>
        <v>0</v>
      </c>
      <c r="BH307" s="218">
        <f>IF(N307="sníž. přenesená",J307,0)</f>
        <v>0</v>
      </c>
      <c r="BI307" s="218">
        <f>IF(N307="nulová",J307,0)</f>
        <v>0</v>
      </c>
      <c r="BJ307" s="18" t="s">
        <v>79</v>
      </c>
      <c r="BK307" s="218">
        <f>ROUND(I307*H307,2)</f>
        <v>0</v>
      </c>
      <c r="BL307" s="18" t="s">
        <v>265</v>
      </c>
      <c r="BM307" s="217" t="s">
        <v>954</v>
      </c>
    </row>
    <row r="308" s="2" customFormat="1" ht="16.5" customHeight="1">
      <c r="A308" s="39"/>
      <c r="B308" s="40"/>
      <c r="C308" s="206" t="s">
        <v>527</v>
      </c>
      <c r="D308" s="206" t="s">
        <v>157</v>
      </c>
      <c r="E308" s="207" t="s">
        <v>577</v>
      </c>
      <c r="F308" s="208" t="s">
        <v>955</v>
      </c>
      <c r="G308" s="209" t="s">
        <v>337</v>
      </c>
      <c r="H308" s="210">
        <v>1</v>
      </c>
      <c r="I308" s="211"/>
      <c r="J308" s="212">
        <f>ROUND(I308*H308,2)</f>
        <v>0</v>
      </c>
      <c r="K308" s="208" t="s">
        <v>19</v>
      </c>
      <c r="L308" s="45"/>
      <c r="M308" s="213" t="s">
        <v>19</v>
      </c>
      <c r="N308" s="214" t="s">
        <v>42</v>
      </c>
      <c r="O308" s="85"/>
      <c r="P308" s="215">
        <f>O308*H308</f>
        <v>0</v>
      </c>
      <c r="Q308" s="215">
        <v>0</v>
      </c>
      <c r="R308" s="215">
        <f>Q308*H308</f>
        <v>0</v>
      </c>
      <c r="S308" s="215">
        <v>0</v>
      </c>
      <c r="T308" s="216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17" t="s">
        <v>265</v>
      </c>
      <c r="AT308" s="217" t="s">
        <v>157</v>
      </c>
      <c r="AU308" s="217" t="s">
        <v>79</v>
      </c>
      <c r="AY308" s="18" t="s">
        <v>152</v>
      </c>
      <c r="BE308" s="218">
        <f>IF(N308="základní",J308,0)</f>
        <v>0</v>
      </c>
      <c r="BF308" s="218">
        <f>IF(N308="snížená",J308,0)</f>
        <v>0</v>
      </c>
      <c r="BG308" s="218">
        <f>IF(N308="zákl. přenesená",J308,0)</f>
        <v>0</v>
      </c>
      <c r="BH308" s="218">
        <f>IF(N308="sníž. přenesená",J308,0)</f>
        <v>0</v>
      </c>
      <c r="BI308" s="218">
        <f>IF(N308="nulová",J308,0)</f>
        <v>0</v>
      </c>
      <c r="BJ308" s="18" t="s">
        <v>79</v>
      </c>
      <c r="BK308" s="218">
        <f>ROUND(I308*H308,2)</f>
        <v>0</v>
      </c>
      <c r="BL308" s="18" t="s">
        <v>265</v>
      </c>
      <c r="BM308" s="217" t="s">
        <v>956</v>
      </c>
    </row>
    <row r="309" s="2" customFormat="1" ht="16.5" customHeight="1">
      <c r="A309" s="39"/>
      <c r="B309" s="40"/>
      <c r="C309" s="206" t="s">
        <v>169</v>
      </c>
      <c r="D309" s="206" t="s">
        <v>157</v>
      </c>
      <c r="E309" s="207" t="s">
        <v>581</v>
      </c>
      <c r="F309" s="208" t="s">
        <v>586</v>
      </c>
      <c r="G309" s="209" t="s">
        <v>348</v>
      </c>
      <c r="H309" s="210">
        <v>1</v>
      </c>
      <c r="I309" s="211"/>
      <c r="J309" s="212">
        <f>ROUND(I309*H309,2)</f>
        <v>0</v>
      </c>
      <c r="K309" s="208" t="s">
        <v>19</v>
      </c>
      <c r="L309" s="45"/>
      <c r="M309" s="213" t="s">
        <v>19</v>
      </c>
      <c r="N309" s="214" t="s">
        <v>42</v>
      </c>
      <c r="O309" s="85"/>
      <c r="P309" s="215">
        <f>O309*H309</f>
        <v>0</v>
      </c>
      <c r="Q309" s="215">
        <v>0</v>
      </c>
      <c r="R309" s="215">
        <f>Q309*H309</f>
        <v>0</v>
      </c>
      <c r="S309" s="215">
        <v>0</v>
      </c>
      <c r="T309" s="216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17" t="s">
        <v>265</v>
      </c>
      <c r="AT309" s="217" t="s">
        <v>157</v>
      </c>
      <c r="AU309" s="217" t="s">
        <v>79</v>
      </c>
      <c r="AY309" s="18" t="s">
        <v>152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8" t="s">
        <v>79</v>
      </c>
      <c r="BK309" s="218">
        <f>ROUND(I309*H309,2)</f>
        <v>0</v>
      </c>
      <c r="BL309" s="18" t="s">
        <v>265</v>
      </c>
      <c r="BM309" s="217" t="s">
        <v>957</v>
      </c>
    </row>
    <row r="310" s="2" customFormat="1" ht="16.5" customHeight="1">
      <c r="A310" s="39"/>
      <c r="B310" s="40"/>
      <c r="C310" s="206" t="s">
        <v>535</v>
      </c>
      <c r="D310" s="206" t="s">
        <v>157</v>
      </c>
      <c r="E310" s="207" t="s">
        <v>585</v>
      </c>
      <c r="F310" s="208" t="s">
        <v>594</v>
      </c>
      <c r="G310" s="209" t="s">
        <v>348</v>
      </c>
      <c r="H310" s="210">
        <v>3</v>
      </c>
      <c r="I310" s="211"/>
      <c r="J310" s="212">
        <f>ROUND(I310*H310,2)</f>
        <v>0</v>
      </c>
      <c r="K310" s="208" t="s">
        <v>19</v>
      </c>
      <c r="L310" s="45"/>
      <c r="M310" s="213" t="s">
        <v>19</v>
      </c>
      <c r="N310" s="214" t="s">
        <v>42</v>
      </c>
      <c r="O310" s="85"/>
      <c r="P310" s="215">
        <f>O310*H310</f>
        <v>0</v>
      </c>
      <c r="Q310" s="215">
        <v>0</v>
      </c>
      <c r="R310" s="215">
        <f>Q310*H310</f>
        <v>0</v>
      </c>
      <c r="S310" s="215">
        <v>0</v>
      </c>
      <c r="T310" s="216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17" t="s">
        <v>265</v>
      </c>
      <c r="AT310" s="217" t="s">
        <v>157</v>
      </c>
      <c r="AU310" s="217" t="s">
        <v>79</v>
      </c>
      <c r="AY310" s="18" t="s">
        <v>152</v>
      </c>
      <c r="BE310" s="218">
        <f>IF(N310="základní",J310,0)</f>
        <v>0</v>
      </c>
      <c r="BF310" s="218">
        <f>IF(N310="snížená",J310,0)</f>
        <v>0</v>
      </c>
      <c r="BG310" s="218">
        <f>IF(N310="zákl. přenesená",J310,0)</f>
        <v>0</v>
      </c>
      <c r="BH310" s="218">
        <f>IF(N310="sníž. přenesená",J310,0)</f>
        <v>0</v>
      </c>
      <c r="BI310" s="218">
        <f>IF(N310="nulová",J310,0)</f>
        <v>0</v>
      </c>
      <c r="BJ310" s="18" t="s">
        <v>79</v>
      </c>
      <c r="BK310" s="218">
        <f>ROUND(I310*H310,2)</f>
        <v>0</v>
      </c>
      <c r="BL310" s="18" t="s">
        <v>265</v>
      </c>
      <c r="BM310" s="217" t="s">
        <v>958</v>
      </c>
    </row>
    <row r="311" s="2" customFormat="1" ht="16.5" customHeight="1">
      <c r="A311" s="39"/>
      <c r="B311" s="40"/>
      <c r="C311" s="206" t="s">
        <v>194</v>
      </c>
      <c r="D311" s="206" t="s">
        <v>157</v>
      </c>
      <c r="E311" s="207" t="s">
        <v>589</v>
      </c>
      <c r="F311" s="208" t="s">
        <v>959</v>
      </c>
      <c r="G311" s="209" t="s">
        <v>348</v>
      </c>
      <c r="H311" s="210">
        <v>6</v>
      </c>
      <c r="I311" s="211"/>
      <c r="J311" s="212">
        <f>ROUND(I311*H311,2)</f>
        <v>0</v>
      </c>
      <c r="K311" s="208" t="s">
        <v>19</v>
      </c>
      <c r="L311" s="45"/>
      <c r="M311" s="267" t="s">
        <v>19</v>
      </c>
      <c r="N311" s="268" t="s">
        <v>42</v>
      </c>
      <c r="O311" s="269"/>
      <c r="P311" s="270">
        <f>O311*H311</f>
        <v>0</v>
      </c>
      <c r="Q311" s="270">
        <v>0</v>
      </c>
      <c r="R311" s="270">
        <f>Q311*H311</f>
        <v>0</v>
      </c>
      <c r="S311" s="270">
        <v>0</v>
      </c>
      <c r="T311" s="271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17" t="s">
        <v>265</v>
      </c>
      <c r="AT311" s="217" t="s">
        <v>157</v>
      </c>
      <c r="AU311" s="217" t="s">
        <v>79</v>
      </c>
      <c r="AY311" s="18" t="s">
        <v>152</v>
      </c>
      <c r="BE311" s="218">
        <f>IF(N311="základní",J311,0)</f>
        <v>0</v>
      </c>
      <c r="BF311" s="218">
        <f>IF(N311="snížená",J311,0)</f>
        <v>0</v>
      </c>
      <c r="BG311" s="218">
        <f>IF(N311="zákl. přenesená",J311,0)</f>
        <v>0</v>
      </c>
      <c r="BH311" s="218">
        <f>IF(N311="sníž. přenesená",J311,0)</f>
        <v>0</v>
      </c>
      <c r="BI311" s="218">
        <f>IF(N311="nulová",J311,0)</f>
        <v>0</v>
      </c>
      <c r="BJ311" s="18" t="s">
        <v>79</v>
      </c>
      <c r="BK311" s="218">
        <f>ROUND(I311*H311,2)</f>
        <v>0</v>
      </c>
      <c r="BL311" s="18" t="s">
        <v>265</v>
      </c>
      <c r="BM311" s="217" t="s">
        <v>960</v>
      </c>
    </row>
    <row r="312" s="2" customFormat="1" ht="6.96" customHeight="1">
      <c r="A312" s="39"/>
      <c r="B312" s="60"/>
      <c r="C312" s="61"/>
      <c r="D312" s="61"/>
      <c r="E312" s="61"/>
      <c r="F312" s="61"/>
      <c r="G312" s="61"/>
      <c r="H312" s="61"/>
      <c r="I312" s="61"/>
      <c r="J312" s="61"/>
      <c r="K312" s="61"/>
      <c r="L312" s="45"/>
      <c r="M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</row>
  </sheetData>
  <sheetProtection sheet="1" autoFilter="0" formatColumns="0" formatRows="0" objects="1" scenarios="1" spinCount="100000" saltValue="rPcHouzYaWrVXQ8dMTZJdNWX1uVUxJzdRzkXcjaV9noI5Equ38WT6wGFPj5fhG4Ul5HwXXmFytJRPfjd5enHuw==" hashValue="OUB+mcLfqrKF/3IMnzOh+j4HKXsC0tge6IoKaH147JL6BYedX0QQJ1O6XI9LzXZ/nhwbHY9s8bzj+bdDXiEjXw==" algorithmName="SHA-512" password="CC35"/>
  <autoFilter ref="C98:K311"/>
  <mergeCells count="9">
    <mergeCell ref="E7:H7"/>
    <mergeCell ref="E9:H9"/>
    <mergeCell ref="E18:H18"/>
    <mergeCell ref="E27:H27"/>
    <mergeCell ref="E48:H48"/>
    <mergeCell ref="E50:H50"/>
    <mergeCell ref="E89:H89"/>
    <mergeCell ref="E91:H91"/>
    <mergeCell ref="L2:V2"/>
  </mergeCells>
  <hyperlinks>
    <hyperlink ref="F104" r:id="rId1" display="https://podminky.urs.cz/item/CS_URS_2022_01/611325412"/>
    <hyperlink ref="F108" r:id="rId2" display="https://podminky.urs.cz/item/CS_URS_2022_01/612325412"/>
    <hyperlink ref="F123" r:id="rId3" display="https://podminky.urs.cz/item/CS_URS_2022_01/631311115"/>
    <hyperlink ref="F127" r:id="rId4" display="https://podminky.urs.cz/item/CS_URS_2022_01/631362021"/>
    <hyperlink ref="F135" r:id="rId5" display="https://podminky.urs.cz/item/CS_URS_2022_01/949101112"/>
    <hyperlink ref="F141" r:id="rId6" display="https://podminky.urs.cz/item/CS_URS_2022_01/952901114"/>
    <hyperlink ref="F146" r:id="rId7" display="https://podminky.urs.cz/item/CS_URS_2022_01/965042141"/>
    <hyperlink ref="F151" r:id="rId8" display="https://podminky.urs.cz/item/CS_URS_2022_01/997013214"/>
    <hyperlink ref="F153" r:id="rId9" display="https://podminky.urs.cz/item/CS_URS_2022_01/997013501"/>
    <hyperlink ref="F155" r:id="rId10" display="https://podminky.urs.cz/item/CS_URS_2022_01/997013509"/>
    <hyperlink ref="F158" r:id="rId11" display="https://podminky.urs.cz/item/CS_URS_2022_01/997013601"/>
    <hyperlink ref="F160" r:id="rId12" display="https://podminky.urs.cz/item/CS_URS_2022_01/997013811"/>
    <hyperlink ref="F163" r:id="rId13" display="https://podminky.urs.cz/item/CS_URS_2022_01/998018003"/>
    <hyperlink ref="F167" r:id="rId14" display="https://podminky.urs.cz/item/CS_URS_2022_01/713121111"/>
    <hyperlink ref="F173" r:id="rId15" display="https://podminky.urs.cz/item/CS_URS_2022_01/713191132"/>
    <hyperlink ref="F179" r:id="rId16" display="https://podminky.urs.cz/item/CS_URS_2022_01/998713102"/>
    <hyperlink ref="F194" r:id="rId17" display="https://podminky.urs.cz/item/CS_URS_2022_01/766411812"/>
    <hyperlink ref="F217" r:id="rId18" display="https://podminky.urs.cz/item/CS_URS_2022_01/776121112"/>
    <hyperlink ref="F221" r:id="rId19" display="https://podminky.urs.cz/item/CS_URS_2022_01/776141112"/>
    <hyperlink ref="F225" r:id="rId20" display="https://podminky.urs.cz/item/CS_URS_2022_01/776251111"/>
    <hyperlink ref="F231" r:id="rId21" display="https://podminky.urs.cz/item/CS_URS_2022_01/776421111"/>
    <hyperlink ref="F240" r:id="rId22" display="https://podminky.urs.cz/item/CS_URS_2022_01/998776103"/>
    <hyperlink ref="F243" r:id="rId23" display="https://podminky.urs.cz/item/CS_URS_2022_01/783101201"/>
    <hyperlink ref="F254" r:id="rId24" display="https://podminky.urs.cz/item/CS_URS_2022_01/783124101"/>
    <hyperlink ref="F256" r:id="rId25" display="https://podminky.urs.cz/item/CS_URS_2022_01/783128201"/>
    <hyperlink ref="F260" r:id="rId26" display="https://podminky.urs.cz/item/CS_URS_2022_01/783806811"/>
    <hyperlink ref="F264" r:id="rId27" display="https://podminky.urs.cz/item/CS_URS_2022_01/783913161"/>
    <hyperlink ref="F269" r:id="rId28" display="https://podminky.urs.cz/item/CS_URS_2022_01/784111023"/>
    <hyperlink ref="F276" r:id="rId29" display="https://podminky.urs.cz/item/CS_URS_2022_01/784161503"/>
    <hyperlink ref="F280" r:id="rId30" display="https://podminky.urs.cz/item/CS_URS_2022_01/784171101"/>
    <hyperlink ref="F286" r:id="rId31" display="https://podminky.urs.cz/item/CS_URS_2022_01/784171123"/>
    <hyperlink ref="F293" r:id="rId32" display="https://podminky.urs.cz/item/CS_URS_2022_01/784181103"/>
    <hyperlink ref="F297" r:id="rId33" display="https://podminky.urs.cz/item/CS_URS_2022_01/78421110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4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93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1"/>
      <c r="AT3" s="18" t="s">
        <v>81</v>
      </c>
    </row>
    <row r="4" s="1" customFormat="1" ht="24.96" customHeight="1">
      <c r="B4" s="21"/>
      <c r="D4" s="132" t="s">
        <v>98</v>
      </c>
      <c r="L4" s="21"/>
      <c r="M4" s="133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4" t="s">
        <v>16</v>
      </c>
      <c r="L6" s="21"/>
    </row>
    <row r="7" s="1" customFormat="1" ht="16.5" customHeight="1">
      <c r="B7" s="21"/>
      <c r="E7" s="135" t="str">
        <f>'Rekapitulace stavby'!K6</f>
        <v>Rekonstrukce interiéru společných prostor historické budovy</v>
      </c>
      <c r="F7" s="134"/>
      <c r="G7" s="134"/>
      <c r="H7" s="134"/>
      <c r="L7" s="21"/>
    </row>
    <row r="8" s="2" customFormat="1" ht="12" customHeight="1">
      <c r="A8" s="39"/>
      <c r="B8" s="45"/>
      <c r="C8" s="39"/>
      <c r="D8" s="134" t="s">
        <v>107</v>
      </c>
      <c r="E8" s="39"/>
      <c r="F8" s="39"/>
      <c r="G8" s="39"/>
      <c r="H8" s="39"/>
      <c r="I8" s="39"/>
      <c r="J8" s="39"/>
      <c r="K8" s="39"/>
      <c r="L8" s="136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7" t="s">
        <v>961</v>
      </c>
      <c r="F9" s="39"/>
      <c r="G9" s="39"/>
      <c r="H9" s="39"/>
      <c r="I9" s="39"/>
      <c r="J9" s="39"/>
      <c r="K9" s="39"/>
      <c r="L9" s="136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4" t="s">
        <v>18</v>
      </c>
      <c r="E11" s="39"/>
      <c r="F11" s="138" t="s">
        <v>19</v>
      </c>
      <c r="G11" s="39"/>
      <c r="H11" s="39"/>
      <c r="I11" s="134" t="s">
        <v>20</v>
      </c>
      <c r="J11" s="138" t="s">
        <v>19</v>
      </c>
      <c r="K11" s="39"/>
      <c r="L11" s="13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4" t="s">
        <v>21</v>
      </c>
      <c r="E12" s="39"/>
      <c r="F12" s="138" t="s">
        <v>22</v>
      </c>
      <c r="G12" s="39"/>
      <c r="H12" s="39"/>
      <c r="I12" s="134" t="s">
        <v>23</v>
      </c>
      <c r="J12" s="139" t="str">
        <f>'Rekapitulace stavby'!AN8</f>
        <v>30. 12. 2024</v>
      </c>
      <c r="K12" s="39"/>
      <c r="L12" s="136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4" t="s">
        <v>25</v>
      </c>
      <c r="E14" s="39"/>
      <c r="F14" s="39"/>
      <c r="G14" s="39"/>
      <c r="H14" s="39"/>
      <c r="I14" s="134" t="s">
        <v>26</v>
      </c>
      <c r="J14" s="138" t="s">
        <v>19</v>
      </c>
      <c r="K14" s="39"/>
      <c r="L14" s="136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8" t="s">
        <v>27</v>
      </c>
      <c r="F15" s="39"/>
      <c r="G15" s="39"/>
      <c r="H15" s="39"/>
      <c r="I15" s="134" t="s">
        <v>28</v>
      </c>
      <c r="J15" s="138" t="s">
        <v>19</v>
      </c>
      <c r="K15" s="39"/>
      <c r="L15" s="136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6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4" t="s">
        <v>29</v>
      </c>
      <c r="E17" s="39"/>
      <c r="F17" s="39"/>
      <c r="G17" s="39"/>
      <c r="H17" s="39"/>
      <c r="I17" s="134" t="s">
        <v>26</v>
      </c>
      <c r="J17" s="34" t="str">
        <f>'Rekapitulace stavby'!AN13</f>
        <v>Vyplň údaj</v>
      </c>
      <c r="K17" s="39"/>
      <c r="L17" s="13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8"/>
      <c r="G18" s="138"/>
      <c r="H18" s="138"/>
      <c r="I18" s="134" t="s">
        <v>28</v>
      </c>
      <c r="J18" s="34" t="str">
        <f>'Rekapitulace stavby'!AN14</f>
        <v>Vyplň údaj</v>
      </c>
      <c r="K18" s="39"/>
      <c r="L18" s="136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6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4" t="s">
        <v>31</v>
      </c>
      <c r="E20" s="39"/>
      <c r="F20" s="39"/>
      <c r="G20" s="39"/>
      <c r="H20" s="39"/>
      <c r="I20" s="134" t="s">
        <v>26</v>
      </c>
      <c r="J20" s="138" t="s">
        <v>19</v>
      </c>
      <c r="K20" s="39"/>
      <c r="L20" s="136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8" t="s">
        <v>32</v>
      </c>
      <c r="F21" s="39"/>
      <c r="G21" s="39"/>
      <c r="H21" s="39"/>
      <c r="I21" s="134" t="s">
        <v>28</v>
      </c>
      <c r="J21" s="138" t="s">
        <v>19</v>
      </c>
      <c r="K21" s="39"/>
      <c r="L21" s="136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6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4" t="s">
        <v>34</v>
      </c>
      <c r="E23" s="39"/>
      <c r="F23" s="39"/>
      <c r="G23" s="39"/>
      <c r="H23" s="39"/>
      <c r="I23" s="134" t="s">
        <v>26</v>
      </c>
      <c r="J23" s="138" t="s">
        <v>19</v>
      </c>
      <c r="K23" s="39"/>
      <c r="L23" s="136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8" t="s">
        <v>32</v>
      </c>
      <c r="F24" s="39"/>
      <c r="G24" s="39"/>
      <c r="H24" s="39"/>
      <c r="I24" s="134" t="s">
        <v>28</v>
      </c>
      <c r="J24" s="138" t="s">
        <v>19</v>
      </c>
      <c r="K24" s="39"/>
      <c r="L24" s="136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6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4" t="s">
        <v>35</v>
      </c>
      <c r="E26" s="39"/>
      <c r="F26" s="39"/>
      <c r="G26" s="39"/>
      <c r="H26" s="39"/>
      <c r="I26" s="39"/>
      <c r="J26" s="39"/>
      <c r="K26" s="39"/>
      <c r="L26" s="13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6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4"/>
      <c r="E29" s="144"/>
      <c r="F29" s="144"/>
      <c r="G29" s="144"/>
      <c r="H29" s="144"/>
      <c r="I29" s="144"/>
      <c r="J29" s="144"/>
      <c r="K29" s="144"/>
      <c r="L29" s="136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5" t="s">
        <v>37</v>
      </c>
      <c r="E30" s="39"/>
      <c r="F30" s="39"/>
      <c r="G30" s="39"/>
      <c r="H30" s="39"/>
      <c r="I30" s="39"/>
      <c r="J30" s="146">
        <f>ROUND(J81, 2)</f>
        <v>0</v>
      </c>
      <c r="K30" s="39"/>
      <c r="L30" s="136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4"/>
      <c r="E31" s="144"/>
      <c r="F31" s="144"/>
      <c r="G31" s="144"/>
      <c r="H31" s="144"/>
      <c r="I31" s="144"/>
      <c r="J31" s="144"/>
      <c r="K31" s="144"/>
      <c r="L31" s="136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7" t="s">
        <v>39</v>
      </c>
      <c r="G32" s="39"/>
      <c r="H32" s="39"/>
      <c r="I32" s="147" t="s">
        <v>38</v>
      </c>
      <c r="J32" s="147" t="s">
        <v>40</v>
      </c>
      <c r="K32" s="39"/>
      <c r="L32" s="13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8" t="s">
        <v>41</v>
      </c>
      <c r="E33" s="134" t="s">
        <v>42</v>
      </c>
      <c r="F33" s="149">
        <f>ROUND((SUM(BE81:BE95)),  2)</f>
        <v>0</v>
      </c>
      <c r="G33" s="39"/>
      <c r="H33" s="39"/>
      <c r="I33" s="150">
        <v>0.20999999999999999</v>
      </c>
      <c r="J33" s="149">
        <f>ROUND(((SUM(BE81:BE95))*I33),  2)</f>
        <v>0</v>
      </c>
      <c r="K33" s="39"/>
      <c r="L33" s="13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4" t="s">
        <v>43</v>
      </c>
      <c r="F34" s="149">
        <f>ROUND((SUM(BF81:BF95)),  2)</f>
        <v>0</v>
      </c>
      <c r="G34" s="39"/>
      <c r="H34" s="39"/>
      <c r="I34" s="150">
        <v>0.14999999999999999</v>
      </c>
      <c r="J34" s="149">
        <f>ROUND(((SUM(BF81:BF95))*I34),  2)</f>
        <v>0</v>
      </c>
      <c r="K34" s="39"/>
      <c r="L34" s="136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4" t="s">
        <v>44</v>
      </c>
      <c r="F35" s="149">
        <f>ROUND((SUM(BG81:BG95)),  2)</f>
        <v>0</v>
      </c>
      <c r="G35" s="39"/>
      <c r="H35" s="39"/>
      <c r="I35" s="150">
        <v>0.20999999999999999</v>
      </c>
      <c r="J35" s="149">
        <f>0</f>
        <v>0</v>
      </c>
      <c r="K35" s="39"/>
      <c r="L35" s="136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4" t="s">
        <v>45</v>
      </c>
      <c r="F36" s="149">
        <f>ROUND((SUM(BH81:BH95)),  2)</f>
        <v>0</v>
      </c>
      <c r="G36" s="39"/>
      <c r="H36" s="39"/>
      <c r="I36" s="150">
        <v>0.14999999999999999</v>
      </c>
      <c r="J36" s="149">
        <f>0</f>
        <v>0</v>
      </c>
      <c r="K36" s="39"/>
      <c r="L36" s="136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4" t="s">
        <v>46</v>
      </c>
      <c r="F37" s="149">
        <f>ROUND((SUM(BI81:BI95)),  2)</f>
        <v>0</v>
      </c>
      <c r="G37" s="39"/>
      <c r="H37" s="39"/>
      <c r="I37" s="150">
        <v>0</v>
      </c>
      <c r="J37" s="149">
        <f>0</f>
        <v>0</v>
      </c>
      <c r="K37" s="39"/>
      <c r="L37" s="136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1"/>
      <c r="D39" s="152" t="s">
        <v>47</v>
      </c>
      <c r="E39" s="153"/>
      <c r="F39" s="153"/>
      <c r="G39" s="154" t="s">
        <v>48</v>
      </c>
      <c r="H39" s="155" t="s">
        <v>49</v>
      </c>
      <c r="I39" s="153"/>
      <c r="J39" s="156">
        <f>SUM(J30:J37)</f>
        <v>0</v>
      </c>
      <c r="K39" s="157"/>
      <c r="L39" s="136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111</v>
      </c>
      <c r="D45" s="41"/>
      <c r="E45" s="41"/>
      <c r="F45" s="41"/>
      <c r="G45" s="41"/>
      <c r="H45" s="41"/>
      <c r="I45" s="41"/>
      <c r="J45" s="41"/>
      <c r="K45" s="41"/>
      <c r="L45" s="136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6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2" t="str">
        <f>E7</f>
        <v>Rekonstrukce interiéru společných prostor historické budovy</v>
      </c>
      <c r="F48" s="33"/>
      <c r="G48" s="33"/>
      <c r="H48" s="33"/>
      <c r="I48" s="41"/>
      <c r="J48" s="41"/>
      <c r="K48" s="41"/>
      <c r="L48" s="136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107</v>
      </c>
      <c r="D49" s="41"/>
      <c r="E49" s="41"/>
      <c r="F49" s="41"/>
      <c r="G49" s="41"/>
      <c r="H49" s="41"/>
      <c r="I49" s="41"/>
      <c r="J49" s="41"/>
      <c r="K49" s="41"/>
      <c r="L49" s="136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242110 - VRN</v>
      </c>
      <c r="F50" s="41"/>
      <c r="G50" s="41"/>
      <c r="H50" s="41"/>
      <c r="I50" s="41"/>
      <c r="J50" s="41"/>
      <c r="K50" s="41"/>
      <c r="L50" s="136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6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Žamberk</v>
      </c>
      <c r="G52" s="41"/>
      <c r="H52" s="41"/>
      <c r="I52" s="33" t="s">
        <v>23</v>
      </c>
      <c r="J52" s="73" t="str">
        <f>IF(J12="","",J12)</f>
        <v>30. 12. 2024</v>
      </c>
      <c r="K52" s="41"/>
      <c r="L52" s="13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Gymnázium Žamberk</v>
      </c>
      <c r="G54" s="41"/>
      <c r="H54" s="41"/>
      <c r="I54" s="33" t="s">
        <v>31</v>
      </c>
      <c r="J54" s="37" t="str">
        <f>E21</f>
        <v>Stapring, s.r.o.</v>
      </c>
      <c r="K54" s="41"/>
      <c r="L54" s="136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29</v>
      </c>
      <c r="D55" s="41"/>
      <c r="E55" s="41"/>
      <c r="F55" s="28" t="str">
        <f>IF(E18="","",E18)</f>
        <v>Vyplň údaj</v>
      </c>
      <c r="G55" s="41"/>
      <c r="H55" s="41"/>
      <c r="I55" s="33" t="s">
        <v>34</v>
      </c>
      <c r="J55" s="37" t="str">
        <f>E24</f>
        <v>Stapring, s.r.o.</v>
      </c>
      <c r="K55" s="41"/>
      <c r="L55" s="136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6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3" t="s">
        <v>112</v>
      </c>
      <c r="D57" s="164"/>
      <c r="E57" s="164"/>
      <c r="F57" s="164"/>
      <c r="G57" s="164"/>
      <c r="H57" s="164"/>
      <c r="I57" s="164"/>
      <c r="J57" s="165" t="s">
        <v>113</v>
      </c>
      <c r="K57" s="164"/>
      <c r="L57" s="13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6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6" t="s">
        <v>69</v>
      </c>
      <c r="D59" s="41"/>
      <c r="E59" s="41"/>
      <c r="F59" s="41"/>
      <c r="G59" s="41"/>
      <c r="H59" s="41"/>
      <c r="I59" s="41"/>
      <c r="J59" s="103">
        <f>J81</f>
        <v>0</v>
      </c>
      <c r="K59" s="41"/>
      <c r="L59" s="13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114</v>
      </c>
    </row>
    <row r="60" s="9" customFormat="1" ht="24.96" customHeight="1">
      <c r="A60" s="9"/>
      <c r="B60" s="167"/>
      <c r="C60" s="168"/>
      <c r="D60" s="169" t="s">
        <v>962</v>
      </c>
      <c r="E60" s="170"/>
      <c r="F60" s="170"/>
      <c r="G60" s="170"/>
      <c r="H60" s="170"/>
      <c r="I60" s="170"/>
      <c r="J60" s="171">
        <f>J82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963</v>
      </c>
      <c r="E61" s="176"/>
      <c r="F61" s="176"/>
      <c r="G61" s="176"/>
      <c r="H61" s="176"/>
      <c r="I61" s="176"/>
      <c r="J61" s="177">
        <f>J83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2" customFormat="1" ht="21.84" customHeight="1">
      <c r="A62" s="39"/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136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</row>
    <row r="63" s="2" customFormat="1" ht="6.96" customHeight="1">
      <c r="A63" s="39"/>
      <c r="B63" s="60"/>
      <c r="C63" s="61"/>
      <c r="D63" s="61"/>
      <c r="E63" s="61"/>
      <c r="F63" s="61"/>
      <c r="G63" s="61"/>
      <c r="H63" s="61"/>
      <c r="I63" s="61"/>
      <c r="J63" s="61"/>
      <c r="K63" s="61"/>
      <c r="L63" s="136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</row>
    <row r="67" s="2" customFormat="1" ht="6.96" customHeight="1">
      <c r="A67" s="39"/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136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</row>
    <row r="68" s="2" customFormat="1" ht="24.96" customHeight="1">
      <c r="A68" s="39"/>
      <c r="B68" s="40"/>
      <c r="C68" s="24" t="s">
        <v>137</v>
      </c>
      <c r="D68" s="41"/>
      <c r="E68" s="41"/>
      <c r="F68" s="41"/>
      <c r="G68" s="41"/>
      <c r="H68" s="41"/>
      <c r="I68" s="41"/>
      <c r="J68" s="41"/>
      <c r="K68" s="41"/>
      <c r="L68" s="136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</row>
    <row r="69" s="2" customFormat="1" ht="6.96" customHeight="1">
      <c r="A69" s="39"/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136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s="2" customFormat="1" ht="12" customHeight="1">
      <c r="A70" s="39"/>
      <c r="B70" s="40"/>
      <c r="C70" s="33" t="s">
        <v>16</v>
      </c>
      <c r="D70" s="41"/>
      <c r="E70" s="41"/>
      <c r="F70" s="41"/>
      <c r="G70" s="41"/>
      <c r="H70" s="41"/>
      <c r="I70" s="41"/>
      <c r="J70" s="41"/>
      <c r="K70" s="41"/>
      <c r="L70" s="136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s="2" customFormat="1" ht="16.5" customHeight="1">
      <c r="A71" s="39"/>
      <c r="B71" s="40"/>
      <c r="C71" s="41"/>
      <c r="D71" s="41"/>
      <c r="E71" s="162" t="str">
        <f>E7</f>
        <v>Rekonstrukce interiéru společných prostor historické budovy</v>
      </c>
      <c r="F71" s="33"/>
      <c r="G71" s="33"/>
      <c r="H71" s="33"/>
      <c r="I71" s="41"/>
      <c r="J71" s="41"/>
      <c r="K71" s="41"/>
      <c r="L71" s="136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="2" customFormat="1" ht="12" customHeight="1">
      <c r="A72" s="39"/>
      <c r="B72" s="40"/>
      <c r="C72" s="33" t="s">
        <v>107</v>
      </c>
      <c r="D72" s="41"/>
      <c r="E72" s="41"/>
      <c r="F72" s="41"/>
      <c r="G72" s="41"/>
      <c r="H72" s="41"/>
      <c r="I72" s="41"/>
      <c r="J72" s="41"/>
      <c r="K72" s="41"/>
      <c r="L72" s="136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="2" customFormat="1" ht="16.5" customHeight="1">
      <c r="A73" s="39"/>
      <c r="B73" s="40"/>
      <c r="C73" s="41"/>
      <c r="D73" s="41"/>
      <c r="E73" s="70" t="str">
        <f>E9</f>
        <v>242110 - VRN</v>
      </c>
      <c r="F73" s="41"/>
      <c r="G73" s="41"/>
      <c r="H73" s="41"/>
      <c r="I73" s="41"/>
      <c r="J73" s="41"/>
      <c r="K73" s="41"/>
      <c r="L73" s="136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="2" customFormat="1" ht="6.96" customHeight="1">
      <c r="A74" s="39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136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12" customHeight="1">
      <c r="A75" s="39"/>
      <c r="B75" s="40"/>
      <c r="C75" s="33" t="s">
        <v>21</v>
      </c>
      <c r="D75" s="41"/>
      <c r="E75" s="41"/>
      <c r="F75" s="28" t="str">
        <f>F12</f>
        <v>Žamberk</v>
      </c>
      <c r="G75" s="41"/>
      <c r="H75" s="41"/>
      <c r="I75" s="33" t="s">
        <v>23</v>
      </c>
      <c r="J75" s="73" t="str">
        <f>IF(J12="","",J12)</f>
        <v>30. 12. 2024</v>
      </c>
      <c r="K75" s="41"/>
      <c r="L75" s="136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6.96" customHeigh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136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5.15" customHeight="1">
      <c r="A77" s="39"/>
      <c r="B77" s="40"/>
      <c r="C77" s="33" t="s">
        <v>25</v>
      </c>
      <c r="D77" s="41"/>
      <c r="E77" s="41"/>
      <c r="F77" s="28" t="str">
        <f>E15</f>
        <v>Gymnázium Žamberk</v>
      </c>
      <c r="G77" s="41"/>
      <c r="H77" s="41"/>
      <c r="I77" s="33" t="s">
        <v>31</v>
      </c>
      <c r="J77" s="37" t="str">
        <f>E21</f>
        <v>Stapring, s.r.o.</v>
      </c>
      <c r="K77" s="41"/>
      <c r="L77" s="136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15.15" customHeight="1">
      <c r="A78" s="39"/>
      <c r="B78" s="40"/>
      <c r="C78" s="33" t="s">
        <v>29</v>
      </c>
      <c r="D78" s="41"/>
      <c r="E78" s="41"/>
      <c r="F78" s="28" t="str">
        <f>IF(E18="","",E18)</f>
        <v>Vyplň údaj</v>
      </c>
      <c r="G78" s="41"/>
      <c r="H78" s="41"/>
      <c r="I78" s="33" t="s">
        <v>34</v>
      </c>
      <c r="J78" s="37" t="str">
        <f>E24</f>
        <v>Stapring, s.r.o.</v>
      </c>
      <c r="K78" s="41"/>
      <c r="L78" s="136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0.32" customHeight="1">
      <c r="A79" s="39"/>
      <c r="B79" s="40"/>
      <c r="C79" s="41"/>
      <c r="D79" s="41"/>
      <c r="E79" s="41"/>
      <c r="F79" s="41"/>
      <c r="G79" s="41"/>
      <c r="H79" s="41"/>
      <c r="I79" s="41"/>
      <c r="J79" s="41"/>
      <c r="K79" s="41"/>
      <c r="L79" s="136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11" customFormat="1" ht="29.28" customHeight="1">
      <c r="A80" s="179"/>
      <c r="B80" s="180"/>
      <c r="C80" s="181" t="s">
        <v>138</v>
      </c>
      <c r="D80" s="182" t="s">
        <v>56</v>
      </c>
      <c r="E80" s="182" t="s">
        <v>52</v>
      </c>
      <c r="F80" s="182" t="s">
        <v>53</v>
      </c>
      <c r="G80" s="182" t="s">
        <v>139</v>
      </c>
      <c r="H80" s="182" t="s">
        <v>140</v>
      </c>
      <c r="I80" s="182" t="s">
        <v>141</v>
      </c>
      <c r="J80" s="182" t="s">
        <v>113</v>
      </c>
      <c r="K80" s="183" t="s">
        <v>142</v>
      </c>
      <c r="L80" s="184"/>
      <c r="M80" s="93" t="s">
        <v>19</v>
      </c>
      <c r="N80" s="94" t="s">
        <v>41</v>
      </c>
      <c r="O80" s="94" t="s">
        <v>143</v>
      </c>
      <c r="P80" s="94" t="s">
        <v>144</v>
      </c>
      <c r="Q80" s="94" t="s">
        <v>145</v>
      </c>
      <c r="R80" s="94" t="s">
        <v>146</v>
      </c>
      <c r="S80" s="94" t="s">
        <v>147</v>
      </c>
      <c r="T80" s="95" t="s">
        <v>148</v>
      </c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</row>
    <row r="81" s="2" customFormat="1" ht="22.8" customHeight="1">
      <c r="A81" s="39"/>
      <c r="B81" s="40"/>
      <c r="C81" s="100" t="s">
        <v>149</v>
      </c>
      <c r="D81" s="41"/>
      <c r="E81" s="41"/>
      <c r="F81" s="41"/>
      <c r="G81" s="41"/>
      <c r="H81" s="41"/>
      <c r="I81" s="41"/>
      <c r="J81" s="185">
        <f>BK81</f>
        <v>0</v>
      </c>
      <c r="K81" s="41"/>
      <c r="L81" s="45"/>
      <c r="M81" s="96"/>
      <c r="N81" s="186"/>
      <c r="O81" s="97"/>
      <c r="P81" s="187">
        <f>P82</f>
        <v>0</v>
      </c>
      <c r="Q81" s="97"/>
      <c r="R81" s="187">
        <f>R82</f>
        <v>0</v>
      </c>
      <c r="S81" s="97"/>
      <c r="T81" s="188">
        <f>T82</f>
        <v>0</v>
      </c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T81" s="18" t="s">
        <v>70</v>
      </c>
      <c r="AU81" s="18" t="s">
        <v>114</v>
      </c>
      <c r="BK81" s="189">
        <f>BK82</f>
        <v>0</v>
      </c>
    </row>
    <row r="82" s="12" customFormat="1" ht="25.92" customHeight="1">
      <c r="A82" s="12"/>
      <c r="B82" s="190"/>
      <c r="C82" s="191"/>
      <c r="D82" s="192" t="s">
        <v>70</v>
      </c>
      <c r="E82" s="193" t="s">
        <v>92</v>
      </c>
      <c r="F82" s="193" t="s">
        <v>964</v>
      </c>
      <c r="G82" s="191"/>
      <c r="H82" s="191"/>
      <c r="I82" s="194"/>
      <c r="J82" s="195">
        <f>BK82</f>
        <v>0</v>
      </c>
      <c r="K82" s="191"/>
      <c r="L82" s="196"/>
      <c r="M82" s="197"/>
      <c r="N82" s="198"/>
      <c r="O82" s="198"/>
      <c r="P82" s="199">
        <f>P83</f>
        <v>0</v>
      </c>
      <c r="Q82" s="198"/>
      <c r="R82" s="199">
        <f>R83</f>
        <v>0</v>
      </c>
      <c r="S82" s="198"/>
      <c r="T82" s="200">
        <f>T83</f>
        <v>0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R82" s="201" t="s">
        <v>196</v>
      </c>
      <c r="AT82" s="202" t="s">
        <v>70</v>
      </c>
      <c r="AU82" s="202" t="s">
        <v>71</v>
      </c>
      <c r="AY82" s="201" t="s">
        <v>152</v>
      </c>
      <c r="BK82" s="203">
        <f>BK83</f>
        <v>0</v>
      </c>
    </row>
    <row r="83" s="12" customFormat="1" ht="22.8" customHeight="1">
      <c r="A83" s="12"/>
      <c r="B83" s="190"/>
      <c r="C83" s="191"/>
      <c r="D83" s="192" t="s">
        <v>70</v>
      </c>
      <c r="E83" s="204" t="s">
        <v>71</v>
      </c>
      <c r="F83" s="204" t="s">
        <v>964</v>
      </c>
      <c r="G83" s="191"/>
      <c r="H83" s="191"/>
      <c r="I83" s="194"/>
      <c r="J83" s="205">
        <f>BK83</f>
        <v>0</v>
      </c>
      <c r="K83" s="191"/>
      <c r="L83" s="196"/>
      <c r="M83" s="197"/>
      <c r="N83" s="198"/>
      <c r="O83" s="198"/>
      <c r="P83" s="199">
        <f>SUM(P84:P95)</f>
        <v>0</v>
      </c>
      <c r="Q83" s="198"/>
      <c r="R83" s="199">
        <f>SUM(R84:R95)</f>
        <v>0</v>
      </c>
      <c r="S83" s="198"/>
      <c r="T83" s="200">
        <f>SUM(T84:T95)</f>
        <v>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201" t="s">
        <v>196</v>
      </c>
      <c r="AT83" s="202" t="s">
        <v>70</v>
      </c>
      <c r="AU83" s="202" t="s">
        <v>79</v>
      </c>
      <c r="AY83" s="201" t="s">
        <v>152</v>
      </c>
      <c r="BK83" s="203">
        <f>SUM(BK84:BK95)</f>
        <v>0</v>
      </c>
    </row>
    <row r="84" s="2" customFormat="1" ht="16.5" customHeight="1">
      <c r="A84" s="39"/>
      <c r="B84" s="40"/>
      <c r="C84" s="206" t="s">
        <v>79</v>
      </c>
      <c r="D84" s="206" t="s">
        <v>157</v>
      </c>
      <c r="E84" s="207" t="s">
        <v>965</v>
      </c>
      <c r="F84" s="208" t="s">
        <v>966</v>
      </c>
      <c r="G84" s="209" t="s">
        <v>967</v>
      </c>
      <c r="H84" s="210">
        <v>1</v>
      </c>
      <c r="I84" s="211"/>
      <c r="J84" s="212">
        <f>ROUND(I84*H84,2)</f>
        <v>0</v>
      </c>
      <c r="K84" s="208" t="s">
        <v>19</v>
      </c>
      <c r="L84" s="45"/>
      <c r="M84" s="213" t="s">
        <v>19</v>
      </c>
      <c r="N84" s="214" t="s">
        <v>42</v>
      </c>
      <c r="O84" s="85"/>
      <c r="P84" s="215">
        <f>O84*H84</f>
        <v>0</v>
      </c>
      <c r="Q84" s="215">
        <v>0</v>
      </c>
      <c r="R84" s="215">
        <f>Q84*H84</f>
        <v>0</v>
      </c>
      <c r="S84" s="215">
        <v>0</v>
      </c>
      <c r="T84" s="216">
        <f>S84*H84</f>
        <v>0</v>
      </c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R84" s="217" t="s">
        <v>968</v>
      </c>
      <c r="AT84" s="217" t="s">
        <v>157</v>
      </c>
      <c r="AU84" s="217" t="s">
        <v>81</v>
      </c>
      <c r="AY84" s="18" t="s">
        <v>152</v>
      </c>
      <c r="BE84" s="218">
        <f>IF(N84="základní",J84,0)</f>
        <v>0</v>
      </c>
      <c r="BF84" s="218">
        <f>IF(N84="snížená",J84,0)</f>
        <v>0</v>
      </c>
      <c r="BG84" s="218">
        <f>IF(N84="zákl. přenesená",J84,0)</f>
        <v>0</v>
      </c>
      <c r="BH84" s="218">
        <f>IF(N84="sníž. přenesená",J84,0)</f>
        <v>0</v>
      </c>
      <c r="BI84" s="218">
        <f>IF(N84="nulová",J84,0)</f>
        <v>0</v>
      </c>
      <c r="BJ84" s="18" t="s">
        <v>79</v>
      </c>
      <c r="BK84" s="218">
        <f>ROUND(I84*H84,2)</f>
        <v>0</v>
      </c>
      <c r="BL84" s="18" t="s">
        <v>968</v>
      </c>
      <c r="BM84" s="217" t="s">
        <v>969</v>
      </c>
    </row>
    <row r="85" s="2" customFormat="1">
      <c r="A85" s="39"/>
      <c r="B85" s="40"/>
      <c r="C85" s="41"/>
      <c r="D85" s="221" t="s">
        <v>970</v>
      </c>
      <c r="E85" s="41"/>
      <c r="F85" s="272" t="s">
        <v>971</v>
      </c>
      <c r="G85" s="41"/>
      <c r="H85" s="41"/>
      <c r="I85" s="244"/>
      <c r="J85" s="41"/>
      <c r="K85" s="41"/>
      <c r="L85" s="45"/>
      <c r="M85" s="245"/>
      <c r="N85" s="246"/>
      <c r="O85" s="85"/>
      <c r="P85" s="85"/>
      <c r="Q85" s="85"/>
      <c r="R85" s="85"/>
      <c r="S85" s="85"/>
      <c r="T85" s="86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T85" s="18" t="s">
        <v>970</v>
      </c>
      <c r="AU85" s="18" t="s">
        <v>81</v>
      </c>
    </row>
    <row r="86" s="2" customFormat="1" ht="16.5" customHeight="1">
      <c r="A86" s="39"/>
      <c r="B86" s="40"/>
      <c r="C86" s="206" t="s">
        <v>81</v>
      </c>
      <c r="D86" s="206" t="s">
        <v>157</v>
      </c>
      <c r="E86" s="207" t="s">
        <v>972</v>
      </c>
      <c r="F86" s="208" t="s">
        <v>973</v>
      </c>
      <c r="G86" s="209" t="s">
        <v>967</v>
      </c>
      <c r="H86" s="210">
        <v>1</v>
      </c>
      <c r="I86" s="211"/>
      <c r="J86" s="212">
        <f>ROUND(I86*H86,2)</f>
        <v>0</v>
      </c>
      <c r="K86" s="208" t="s">
        <v>19</v>
      </c>
      <c r="L86" s="45"/>
      <c r="M86" s="213" t="s">
        <v>19</v>
      </c>
      <c r="N86" s="214" t="s">
        <v>42</v>
      </c>
      <c r="O86" s="85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R86" s="217" t="s">
        <v>968</v>
      </c>
      <c r="AT86" s="217" t="s">
        <v>157</v>
      </c>
      <c r="AU86" s="217" t="s">
        <v>81</v>
      </c>
      <c r="AY86" s="18" t="s">
        <v>152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8" t="s">
        <v>79</v>
      </c>
      <c r="BK86" s="218">
        <f>ROUND(I86*H86,2)</f>
        <v>0</v>
      </c>
      <c r="BL86" s="18" t="s">
        <v>968</v>
      </c>
      <c r="BM86" s="217" t="s">
        <v>974</v>
      </c>
    </row>
    <row r="87" s="2" customFormat="1">
      <c r="A87" s="39"/>
      <c r="B87" s="40"/>
      <c r="C87" s="41"/>
      <c r="D87" s="221" t="s">
        <v>970</v>
      </c>
      <c r="E87" s="41"/>
      <c r="F87" s="272" t="s">
        <v>975</v>
      </c>
      <c r="G87" s="41"/>
      <c r="H87" s="41"/>
      <c r="I87" s="244"/>
      <c r="J87" s="41"/>
      <c r="K87" s="41"/>
      <c r="L87" s="45"/>
      <c r="M87" s="245"/>
      <c r="N87" s="246"/>
      <c r="O87" s="85"/>
      <c r="P87" s="85"/>
      <c r="Q87" s="85"/>
      <c r="R87" s="85"/>
      <c r="S87" s="85"/>
      <c r="T87" s="86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T87" s="18" t="s">
        <v>970</v>
      </c>
      <c r="AU87" s="18" t="s">
        <v>81</v>
      </c>
    </row>
    <row r="88" s="2" customFormat="1" ht="16.5" customHeight="1">
      <c r="A88" s="39"/>
      <c r="B88" s="40"/>
      <c r="C88" s="206" t="s">
        <v>153</v>
      </c>
      <c r="D88" s="206" t="s">
        <v>157</v>
      </c>
      <c r="E88" s="207" t="s">
        <v>976</v>
      </c>
      <c r="F88" s="208" t="s">
        <v>977</v>
      </c>
      <c r="G88" s="209" t="s">
        <v>967</v>
      </c>
      <c r="H88" s="210">
        <v>1</v>
      </c>
      <c r="I88" s="211"/>
      <c r="J88" s="212">
        <f>ROUND(I88*H88,2)</f>
        <v>0</v>
      </c>
      <c r="K88" s="208" t="s">
        <v>19</v>
      </c>
      <c r="L88" s="45"/>
      <c r="M88" s="213" t="s">
        <v>19</v>
      </c>
      <c r="N88" s="214" t="s">
        <v>42</v>
      </c>
      <c r="O88" s="85"/>
      <c r="P88" s="215">
        <f>O88*H88</f>
        <v>0</v>
      </c>
      <c r="Q88" s="215">
        <v>0</v>
      </c>
      <c r="R88" s="215">
        <f>Q88*H88</f>
        <v>0</v>
      </c>
      <c r="S88" s="215">
        <v>0</v>
      </c>
      <c r="T88" s="216">
        <f>S88*H88</f>
        <v>0</v>
      </c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R88" s="217" t="s">
        <v>968</v>
      </c>
      <c r="AT88" s="217" t="s">
        <v>157</v>
      </c>
      <c r="AU88" s="217" t="s">
        <v>81</v>
      </c>
      <c r="AY88" s="18" t="s">
        <v>152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8" t="s">
        <v>79</v>
      </c>
      <c r="BK88" s="218">
        <f>ROUND(I88*H88,2)</f>
        <v>0</v>
      </c>
      <c r="BL88" s="18" t="s">
        <v>968</v>
      </c>
      <c r="BM88" s="217" t="s">
        <v>978</v>
      </c>
    </row>
    <row r="89" s="2" customFormat="1">
      <c r="A89" s="39"/>
      <c r="B89" s="40"/>
      <c r="C89" s="41"/>
      <c r="D89" s="221" t="s">
        <v>970</v>
      </c>
      <c r="E89" s="41"/>
      <c r="F89" s="272" t="s">
        <v>979</v>
      </c>
      <c r="G89" s="41"/>
      <c r="H89" s="41"/>
      <c r="I89" s="244"/>
      <c r="J89" s="41"/>
      <c r="K89" s="41"/>
      <c r="L89" s="45"/>
      <c r="M89" s="245"/>
      <c r="N89" s="246"/>
      <c r="O89" s="85"/>
      <c r="P89" s="85"/>
      <c r="Q89" s="85"/>
      <c r="R89" s="85"/>
      <c r="S89" s="85"/>
      <c r="T89" s="86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T89" s="18" t="s">
        <v>970</v>
      </c>
      <c r="AU89" s="18" t="s">
        <v>81</v>
      </c>
    </row>
    <row r="90" s="2" customFormat="1" ht="16.5" customHeight="1">
      <c r="A90" s="39"/>
      <c r="B90" s="40"/>
      <c r="C90" s="206" t="s">
        <v>161</v>
      </c>
      <c r="D90" s="206" t="s">
        <v>157</v>
      </c>
      <c r="E90" s="207" t="s">
        <v>980</v>
      </c>
      <c r="F90" s="208" t="s">
        <v>981</v>
      </c>
      <c r="G90" s="209" t="s">
        <v>967</v>
      </c>
      <c r="H90" s="210">
        <v>1</v>
      </c>
      <c r="I90" s="211"/>
      <c r="J90" s="212">
        <f>ROUND(I90*H90,2)</f>
        <v>0</v>
      </c>
      <c r="K90" s="208" t="s">
        <v>19</v>
      </c>
      <c r="L90" s="45"/>
      <c r="M90" s="213" t="s">
        <v>19</v>
      </c>
      <c r="N90" s="214" t="s">
        <v>42</v>
      </c>
      <c r="O90" s="85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R90" s="217" t="s">
        <v>968</v>
      </c>
      <c r="AT90" s="217" t="s">
        <v>157</v>
      </c>
      <c r="AU90" s="217" t="s">
        <v>81</v>
      </c>
      <c r="AY90" s="18" t="s">
        <v>152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8" t="s">
        <v>79</v>
      </c>
      <c r="BK90" s="218">
        <f>ROUND(I90*H90,2)</f>
        <v>0</v>
      </c>
      <c r="BL90" s="18" t="s">
        <v>968</v>
      </c>
      <c r="BM90" s="217" t="s">
        <v>982</v>
      </c>
    </row>
    <row r="91" s="2" customFormat="1">
      <c r="A91" s="39"/>
      <c r="B91" s="40"/>
      <c r="C91" s="41"/>
      <c r="D91" s="221" t="s">
        <v>970</v>
      </c>
      <c r="E91" s="41"/>
      <c r="F91" s="272" t="s">
        <v>983</v>
      </c>
      <c r="G91" s="41"/>
      <c r="H91" s="41"/>
      <c r="I91" s="244"/>
      <c r="J91" s="41"/>
      <c r="K91" s="41"/>
      <c r="L91" s="45"/>
      <c r="M91" s="245"/>
      <c r="N91" s="246"/>
      <c r="O91" s="85"/>
      <c r="P91" s="85"/>
      <c r="Q91" s="85"/>
      <c r="R91" s="85"/>
      <c r="S91" s="85"/>
      <c r="T91" s="86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T91" s="18" t="s">
        <v>970</v>
      </c>
      <c r="AU91" s="18" t="s">
        <v>81</v>
      </c>
    </row>
    <row r="92" s="2" customFormat="1" ht="16.5" customHeight="1">
      <c r="A92" s="39"/>
      <c r="B92" s="40"/>
      <c r="C92" s="206" t="s">
        <v>196</v>
      </c>
      <c r="D92" s="206" t="s">
        <v>157</v>
      </c>
      <c r="E92" s="207" t="s">
        <v>984</v>
      </c>
      <c r="F92" s="208" t="s">
        <v>985</v>
      </c>
      <c r="G92" s="209" t="s">
        <v>967</v>
      </c>
      <c r="H92" s="210">
        <v>1</v>
      </c>
      <c r="I92" s="211"/>
      <c r="J92" s="212">
        <f>ROUND(I92*H92,2)</f>
        <v>0</v>
      </c>
      <c r="K92" s="208" t="s">
        <v>19</v>
      </c>
      <c r="L92" s="45"/>
      <c r="M92" s="213" t="s">
        <v>19</v>
      </c>
      <c r="N92" s="214" t="s">
        <v>42</v>
      </c>
      <c r="O92" s="85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R92" s="217" t="s">
        <v>968</v>
      </c>
      <c r="AT92" s="217" t="s">
        <v>157</v>
      </c>
      <c r="AU92" s="217" t="s">
        <v>81</v>
      </c>
      <c r="AY92" s="18" t="s">
        <v>152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8" t="s">
        <v>79</v>
      </c>
      <c r="BK92" s="218">
        <f>ROUND(I92*H92,2)</f>
        <v>0</v>
      </c>
      <c r="BL92" s="18" t="s">
        <v>968</v>
      </c>
      <c r="BM92" s="217" t="s">
        <v>986</v>
      </c>
    </row>
    <row r="93" s="2" customFormat="1">
      <c r="A93" s="39"/>
      <c r="B93" s="40"/>
      <c r="C93" s="41"/>
      <c r="D93" s="221" t="s">
        <v>970</v>
      </c>
      <c r="E93" s="41"/>
      <c r="F93" s="272" t="s">
        <v>987</v>
      </c>
      <c r="G93" s="41"/>
      <c r="H93" s="41"/>
      <c r="I93" s="244"/>
      <c r="J93" s="41"/>
      <c r="K93" s="41"/>
      <c r="L93" s="45"/>
      <c r="M93" s="245"/>
      <c r="N93" s="246"/>
      <c r="O93" s="85"/>
      <c r="P93" s="85"/>
      <c r="Q93" s="85"/>
      <c r="R93" s="85"/>
      <c r="S93" s="85"/>
      <c r="T93" s="86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T93" s="18" t="s">
        <v>970</v>
      </c>
      <c r="AU93" s="18" t="s">
        <v>81</v>
      </c>
    </row>
    <row r="94" s="2" customFormat="1" ht="16.5" customHeight="1">
      <c r="A94" s="39"/>
      <c r="B94" s="40"/>
      <c r="C94" s="206" t="s">
        <v>167</v>
      </c>
      <c r="D94" s="206" t="s">
        <v>157</v>
      </c>
      <c r="E94" s="207" t="s">
        <v>988</v>
      </c>
      <c r="F94" s="208" t="s">
        <v>989</v>
      </c>
      <c r="G94" s="209" t="s">
        <v>967</v>
      </c>
      <c r="H94" s="210">
        <v>1</v>
      </c>
      <c r="I94" s="211"/>
      <c r="J94" s="212">
        <f>ROUND(I94*H94,2)</f>
        <v>0</v>
      </c>
      <c r="K94" s="208" t="s">
        <v>19</v>
      </c>
      <c r="L94" s="45"/>
      <c r="M94" s="213" t="s">
        <v>19</v>
      </c>
      <c r="N94" s="214" t="s">
        <v>42</v>
      </c>
      <c r="O94" s="85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R94" s="217" t="s">
        <v>968</v>
      </c>
      <c r="AT94" s="217" t="s">
        <v>157</v>
      </c>
      <c r="AU94" s="217" t="s">
        <v>81</v>
      </c>
      <c r="AY94" s="18" t="s">
        <v>152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8" t="s">
        <v>79</v>
      </c>
      <c r="BK94" s="218">
        <f>ROUND(I94*H94,2)</f>
        <v>0</v>
      </c>
      <c r="BL94" s="18" t="s">
        <v>968</v>
      </c>
      <c r="BM94" s="217" t="s">
        <v>990</v>
      </c>
    </row>
    <row r="95" s="2" customFormat="1">
      <c r="A95" s="39"/>
      <c r="B95" s="40"/>
      <c r="C95" s="41"/>
      <c r="D95" s="221" t="s">
        <v>970</v>
      </c>
      <c r="E95" s="41"/>
      <c r="F95" s="272" t="s">
        <v>991</v>
      </c>
      <c r="G95" s="41"/>
      <c r="H95" s="41"/>
      <c r="I95" s="244"/>
      <c r="J95" s="41"/>
      <c r="K95" s="41"/>
      <c r="L95" s="45"/>
      <c r="M95" s="273"/>
      <c r="N95" s="274"/>
      <c r="O95" s="269"/>
      <c r="P95" s="269"/>
      <c r="Q95" s="269"/>
      <c r="R95" s="269"/>
      <c r="S95" s="269"/>
      <c r="T95" s="275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T95" s="18" t="s">
        <v>970</v>
      </c>
      <c r="AU95" s="18" t="s">
        <v>81</v>
      </c>
    </row>
    <row r="96" s="2" customFormat="1" ht="6.96" customHeight="1">
      <c r="A96" s="39"/>
      <c r="B96" s="60"/>
      <c r="C96" s="61"/>
      <c r="D96" s="61"/>
      <c r="E96" s="61"/>
      <c r="F96" s="61"/>
      <c r="G96" s="61"/>
      <c r="H96" s="61"/>
      <c r="I96" s="61"/>
      <c r="J96" s="61"/>
      <c r="K96" s="61"/>
      <c r="L96" s="45"/>
      <c r="M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</sheetData>
  <sheetProtection sheet="1" autoFilter="0" formatColumns="0" formatRows="0" objects="1" scenarios="1" spinCount="100000" saltValue="JyGPvlDQdbxS45hMG6DpQv91A3VX1ezg3dVtjVwuBicHceDap5DFPNHzjGoV4ngYLsxcUwcUkIRngTrUEE1E5w==" hashValue="LWt9fWfZDWOxqUoLT7ZeezeWAbCzf/05XtRrTSATPyr8Frr/JBp6yUNTcFSC7XB3VZ1BklsZOzjgWE6zg98vpQ==" algorithmName="SHA-512" password="CC35"/>
  <autoFilter ref="C80:K95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130.832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0"/>
      <c r="C3" s="131"/>
      <c r="D3" s="131"/>
      <c r="E3" s="131"/>
      <c r="F3" s="131"/>
      <c r="G3" s="131"/>
      <c r="H3" s="21"/>
    </row>
    <row r="4" s="1" customFormat="1" ht="24.96" customHeight="1">
      <c r="B4" s="21"/>
      <c r="C4" s="132" t="s">
        <v>992</v>
      </c>
      <c r="H4" s="21"/>
    </row>
    <row r="5" s="1" customFormat="1" ht="12" customHeight="1">
      <c r="B5" s="21"/>
      <c r="C5" s="276" t="s">
        <v>13</v>
      </c>
      <c r="D5" s="142" t="s">
        <v>14</v>
      </c>
      <c r="E5" s="1"/>
      <c r="F5" s="1"/>
      <c r="H5" s="21"/>
    </row>
    <row r="6" s="1" customFormat="1" ht="36.96" customHeight="1">
      <c r="B6" s="21"/>
      <c r="C6" s="277" t="s">
        <v>16</v>
      </c>
      <c r="D6" s="278" t="s">
        <v>17</v>
      </c>
      <c r="E6" s="1"/>
      <c r="F6" s="1"/>
      <c r="H6" s="21"/>
    </row>
    <row r="7" s="1" customFormat="1" ht="16.5" customHeight="1">
      <c r="B7" s="21"/>
      <c r="C7" s="134" t="s">
        <v>23</v>
      </c>
      <c r="D7" s="139" t="str">
        <f>'Rekapitulace stavby'!AN8</f>
        <v>30. 12. 2024</v>
      </c>
      <c r="H7" s="21"/>
    </row>
    <row r="8" s="2" customFormat="1" ht="10.8" customHeight="1">
      <c r="A8" s="39"/>
      <c r="B8" s="45"/>
      <c r="C8" s="39"/>
      <c r="D8" s="39"/>
      <c r="E8" s="39"/>
      <c r="F8" s="39"/>
      <c r="G8" s="39"/>
      <c r="H8" s="45"/>
    </row>
    <row r="9" s="11" customFormat="1" ht="29.28" customHeight="1">
      <c r="A9" s="179"/>
      <c r="B9" s="279"/>
      <c r="C9" s="280" t="s">
        <v>52</v>
      </c>
      <c r="D9" s="281" t="s">
        <v>53</v>
      </c>
      <c r="E9" s="281" t="s">
        <v>139</v>
      </c>
      <c r="F9" s="282" t="s">
        <v>993</v>
      </c>
      <c r="G9" s="179"/>
      <c r="H9" s="279"/>
    </row>
    <row r="10" s="2" customFormat="1" ht="26.4" customHeight="1">
      <c r="A10" s="39"/>
      <c r="B10" s="45"/>
      <c r="C10" s="283" t="s">
        <v>994</v>
      </c>
      <c r="D10" s="283" t="s">
        <v>77</v>
      </c>
      <c r="E10" s="39"/>
      <c r="F10" s="39"/>
      <c r="G10" s="39"/>
      <c r="H10" s="45"/>
    </row>
    <row r="11" s="2" customFormat="1" ht="16.8" customHeight="1">
      <c r="A11" s="39"/>
      <c r="B11" s="45"/>
      <c r="C11" s="284" t="s">
        <v>94</v>
      </c>
      <c r="D11" s="285" t="s">
        <v>19</v>
      </c>
      <c r="E11" s="286" t="s">
        <v>19</v>
      </c>
      <c r="F11" s="287">
        <v>5.9420000000000002</v>
      </c>
      <c r="G11" s="39"/>
      <c r="H11" s="45"/>
    </row>
    <row r="12" s="2" customFormat="1" ht="16.8" customHeight="1">
      <c r="A12" s="39"/>
      <c r="B12" s="45"/>
      <c r="C12" s="288" t="s">
        <v>19</v>
      </c>
      <c r="D12" s="288" t="s">
        <v>385</v>
      </c>
      <c r="E12" s="18" t="s">
        <v>19</v>
      </c>
      <c r="F12" s="289">
        <v>0</v>
      </c>
      <c r="G12" s="39"/>
      <c r="H12" s="45"/>
    </row>
    <row r="13" s="2" customFormat="1" ht="16.8" customHeight="1">
      <c r="A13" s="39"/>
      <c r="B13" s="45"/>
      <c r="C13" s="288" t="s">
        <v>19</v>
      </c>
      <c r="D13" s="288" t="s">
        <v>386</v>
      </c>
      <c r="E13" s="18" t="s">
        <v>19</v>
      </c>
      <c r="F13" s="289">
        <v>4.6219999999999999</v>
      </c>
      <c r="G13" s="39"/>
      <c r="H13" s="45"/>
    </row>
    <row r="14" s="2" customFormat="1" ht="16.8" customHeight="1">
      <c r="A14" s="39"/>
      <c r="B14" s="45"/>
      <c r="C14" s="288" t="s">
        <v>19</v>
      </c>
      <c r="D14" s="288" t="s">
        <v>387</v>
      </c>
      <c r="E14" s="18" t="s">
        <v>19</v>
      </c>
      <c r="F14" s="289">
        <v>1.3200000000000001</v>
      </c>
      <c r="G14" s="39"/>
      <c r="H14" s="45"/>
    </row>
    <row r="15" s="2" customFormat="1" ht="16.8" customHeight="1">
      <c r="A15" s="39"/>
      <c r="B15" s="45"/>
      <c r="C15" s="288" t="s">
        <v>94</v>
      </c>
      <c r="D15" s="288" t="s">
        <v>166</v>
      </c>
      <c r="E15" s="18" t="s">
        <v>19</v>
      </c>
      <c r="F15" s="289">
        <v>5.9420000000000002</v>
      </c>
      <c r="G15" s="39"/>
      <c r="H15" s="45"/>
    </row>
    <row r="16" s="2" customFormat="1" ht="16.8" customHeight="1">
      <c r="A16" s="39"/>
      <c r="B16" s="45"/>
      <c r="C16" s="290" t="s">
        <v>995</v>
      </c>
      <c r="D16" s="39"/>
      <c r="E16" s="39"/>
      <c r="F16" s="39"/>
      <c r="G16" s="39"/>
      <c r="H16" s="45"/>
    </row>
    <row r="17" s="2" customFormat="1" ht="16.8" customHeight="1">
      <c r="A17" s="39"/>
      <c r="B17" s="45"/>
      <c r="C17" s="288" t="s">
        <v>382</v>
      </c>
      <c r="D17" s="288" t="s">
        <v>996</v>
      </c>
      <c r="E17" s="18" t="s">
        <v>160</v>
      </c>
      <c r="F17" s="289">
        <v>5.9420000000000002</v>
      </c>
      <c r="G17" s="39"/>
      <c r="H17" s="45"/>
    </row>
    <row r="18" s="2" customFormat="1" ht="16.8" customHeight="1">
      <c r="A18" s="39"/>
      <c r="B18" s="45"/>
      <c r="C18" s="288" t="s">
        <v>181</v>
      </c>
      <c r="D18" s="288" t="s">
        <v>997</v>
      </c>
      <c r="E18" s="18" t="s">
        <v>160</v>
      </c>
      <c r="F18" s="289">
        <v>61.427999999999997</v>
      </c>
      <c r="G18" s="39"/>
      <c r="H18" s="45"/>
    </row>
    <row r="19" s="2" customFormat="1" ht="16.8" customHeight="1">
      <c r="A19" s="39"/>
      <c r="B19" s="45"/>
      <c r="C19" s="288" t="s">
        <v>505</v>
      </c>
      <c r="D19" s="288" t="s">
        <v>998</v>
      </c>
      <c r="E19" s="18" t="s">
        <v>160</v>
      </c>
      <c r="F19" s="289">
        <v>66.492000000000004</v>
      </c>
      <c r="G19" s="39"/>
      <c r="H19" s="45"/>
    </row>
    <row r="20" s="2" customFormat="1" ht="16.8" customHeight="1">
      <c r="A20" s="39"/>
      <c r="B20" s="45"/>
      <c r="C20" s="288" t="s">
        <v>523</v>
      </c>
      <c r="D20" s="288" t="s">
        <v>524</v>
      </c>
      <c r="E20" s="18" t="s">
        <v>160</v>
      </c>
      <c r="F20" s="289">
        <v>35.822000000000003</v>
      </c>
      <c r="G20" s="39"/>
      <c r="H20" s="45"/>
    </row>
    <row r="21" s="2" customFormat="1" ht="16.8" customHeight="1">
      <c r="A21" s="39"/>
      <c r="B21" s="45"/>
      <c r="C21" s="284" t="s">
        <v>96</v>
      </c>
      <c r="D21" s="285" t="s">
        <v>19</v>
      </c>
      <c r="E21" s="286" t="s">
        <v>19</v>
      </c>
      <c r="F21" s="287">
        <v>15.058</v>
      </c>
      <c r="G21" s="39"/>
      <c r="H21" s="45"/>
    </row>
    <row r="22" s="2" customFormat="1" ht="16.8" customHeight="1">
      <c r="A22" s="39"/>
      <c r="B22" s="45"/>
      <c r="C22" s="288" t="s">
        <v>19</v>
      </c>
      <c r="D22" s="288" t="s">
        <v>385</v>
      </c>
      <c r="E22" s="18" t="s">
        <v>19</v>
      </c>
      <c r="F22" s="289">
        <v>0</v>
      </c>
      <c r="G22" s="39"/>
      <c r="H22" s="45"/>
    </row>
    <row r="23" s="2" customFormat="1" ht="16.8" customHeight="1">
      <c r="A23" s="39"/>
      <c r="B23" s="45"/>
      <c r="C23" s="288" t="s">
        <v>19</v>
      </c>
      <c r="D23" s="288" t="s">
        <v>393</v>
      </c>
      <c r="E23" s="18" t="s">
        <v>19</v>
      </c>
      <c r="F23" s="289">
        <v>1.044</v>
      </c>
      <c r="G23" s="39"/>
      <c r="H23" s="45"/>
    </row>
    <row r="24" s="2" customFormat="1" ht="16.8" customHeight="1">
      <c r="A24" s="39"/>
      <c r="B24" s="45"/>
      <c r="C24" s="288" t="s">
        <v>19</v>
      </c>
      <c r="D24" s="288" t="s">
        <v>394</v>
      </c>
      <c r="E24" s="18" t="s">
        <v>19</v>
      </c>
      <c r="F24" s="289">
        <v>14.013999999999999</v>
      </c>
      <c r="G24" s="39"/>
      <c r="H24" s="45"/>
    </row>
    <row r="25" s="2" customFormat="1" ht="16.8" customHeight="1">
      <c r="A25" s="39"/>
      <c r="B25" s="45"/>
      <c r="C25" s="288" t="s">
        <v>96</v>
      </c>
      <c r="D25" s="288" t="s">
        <v>166</v>
      </c>
      <c r="E25" s="18" t="s">
        <v>19</v>
      </c>
      <c r="F25" s="289">
        <v>15.058</v>
      </c>
      <c r="G25" s="39"/>
      <c r="H25" s="45"/>
    </row>
    <row r="26" s="2" customFormat="1" ht="16.8" customHeight="1">
      <c r="A26" s="39"/>
      <c r="B26" s="45"/>
      <c r="C26" s="290" t="s">
        <v>995</v>
      </c>
      <c r="D26" s="39"/>
      <c r="E26" s="39"/>
      <c r="F26" s="39"/>
      <c r="G26" s="39"/>
      <c r="H26" s="45"/>
    </row>
    <row r="27" s="2" customFormat="1" ht="16.8" customHeight="1">
      <c r="A27" s="39"/>
      <c r="B27" s="45"/>
      <c r="C27" s="288" t="s">
        <v>390</v>
      </c>
      <c r="D27" s="288" t="s">
        <v>999</v>
      </c>
      <c r="E27" s="18" t="s">
        <v>160</v>
      </c>
      <c r="F27" s="289">
        <v>15.058</v>
      </c>
      <c r="G27" s="39"/>
      <c r="H27" s="45"/>
    </row>
    <row r="28" s="2" customFormat="1" ht="16.8" customHeight="1">
      <c r="A28" s="39"/>
      <c r="B28" s="45"/>
      <c r="C28" s="288" t="s">
        <v>181</v>
      </c>
      <c r="D28" s="288" t="s">
        <v>997</v>
      </c>
      <c r="E28" s="18" t="s">
        <v>160</v>
      </c>
      <c r="F28" s="289">
        <v>61.427999999999997</v>
      </c>
      <c r="G28" s="39"/>
      <c r="H28" s="45"/>
    </row>
    <row r="29" s="2" customFormat="1" ht="16.8" customHeight="1">
      <c r="A29" s="39"/>
      <c r="B29" s="45"/>
      <c r="C29" s="288" t="s">
        <v>505</v>
      </c>
      <c r="D29" s="288" t="s">
        <v>998</v>
      </c>
      <c r="E29" s="18" t="s">
        <v>160</v>
      </c>
      <c r="F29" s="289">
        <v>66.492000000000004</v>
      </c>
      <c r="G29" s="39"/>
      <c r="H29" s="45"/>
    </row>
    <row r="30" s="2" customFormat="1" ht="16.8" customHeight="1">
      <c r="A30" s="39"/>
      <c r="B30" s="45"/>
      <c r="C30" s="288" t="s">
        <v>523</v>
      </c>
      <c r="D30" s="288" t="s">
        <v>524</v>
      </c>
      <c r="E30" s="18" t="s">
        <v>160</v>
      </c>
      <c r="F30" s="289">
        <v>35.822000000000003</v>
      </c>
      <c r="G30" s="39"/>
      <c r="H30" s="45"/>
    </row>
    <row r="31" s="2" customFormat="1" ht="16.8" customHeight="1">
      <c r="A31" s="39"/>
      <c r="B31" s="45"/>
      <c r="C31" s="284" t="s">
        <v>99</v>
      </c>
      <c r="D31" s="285" t="s">
        <v>19</v>
      </c>
      <c r="E31" s="286" t="s">
        <v>19</v>
      </c>
      <c r="F31" s="287">
        <v>13.116</v>
      </c>
      <c r="G31" s="39"/>
      <c r="H31" s="45"/>
    </row>
    <row r="32" s="2" customFormat="1" ht="16.8" customHeight="1">
      <c r="A32" s="39"/>
      <c r="B32" s="45"/>
      <c r="C32" s="288" t="s">
        <v>19</v>
      </c>
      <c r="D32" s="288" t="s">
        <v>400</v>
      </c>
      <c r="E32" s="18" t="s">
        <v>19</v>
      </c>
      <c r="F32" s="289">
        <v>0</v>
      </c>
      <c r="G32" s="39"/>
      <c r="H32" s="45"/>
    </row>
    <row r="33" s="2" customFormat="1" ht="16.8" customHeight="1">
      <c r="A33" s="39"/>
      <c r="B33" s="45"/>
      <c r="C33" s="288" t="s">
        <v>19</v>
      </c>
      <c r="D33" s="288" t="s">
        <v>401</v>
      </c>
      <c r="E33" s="18" t="s">
        <v>19</v>
      </c>
      <c r="F33" s="289">
        <v>0.60499999999999998</v>
      </c>
      <c r="G33" s="39"/>
      <c r="H33" s="45"/>
    </row>
    <row r="34" s="2" customFormat="1" ht="16.8" customHeight="1">
      <c r="A34" s="39"/>
      <c r="B34" s="45"/>
      <c r="C34" s="288" t="s">
        <v>19</v>
      </c>
      <c r="D34" s="288" t="s">
        <v>402</v>
      </c>
      <c r="E34" s="18" t="s">
        <v>19</v>
      </c>
      <c r="F34" s="289">
        <v>2.4580000000000002</v>
      </c>
      <c r="G34" s="39"/>
      <c r="H34" s="45"/>
    </row>
    <row r="35" s="2" customFormat="1" ht="16.8" customHeight="1">
      <c r="A35" s="39"/>
      <c r="B35" s="45"/>
      <c r="C35" s="288" t="s">
        <v>19</v>
      </c>
      <c r="D35" s="288" t="s">
        <v>403</v>
      </c>
      <c r="E35" s="18" t="s">
        <v>19</v>
      </c>
      <c r="F35" s="289">
        <v>3.226</v>
      </c>
      <c r="G35" s="39"/>
      <c r="H35" s="45"/>
    </row>
    <row r="36" s="2" customFormat="1" ht="16.8" customHeight="1">
      <c r="A36" s="39"/>
      <c r="B36" s="45"/>
      <c r="C36" s="288" t="s">
        <v>19</v>
      </c>
      <c r="D36" s="288" t="s">
        <v>404</v>
      </c>
      <c r="E36" s="18" t="s">
        <v>19</v>
      </c>
      <c r="F36" s="289">
        <v>1.21</v>
      </c>
      <c r="G36" s="39"/>
      <c r="H36" s="45"/>
    </row>
    <row r="37" s="2" customFormat="1" ht="16.8" customHeight="1">
      <c r="A37" s="39"/>
      <c r="B37" s="45"/>
      <c r="C37" s="288" t="s">
        <v>19</v>
      </c>
      <c r="D37" s="288" t="s">
        <v>405</v>
      </c>
      <c r="E37" s="18" t="s">
        <v>19</v>
      </c>
      <c r="F37" s="289">
        <v>2.4289999999999998</v>
      </c>
      <c r="G37" s="39"/>
      <c r="H37" s="45"/>
    </row>
    <row r="38" s="2" customFormat="1" ht="16.8" customHeight="1">
      <c r="A38" s="39"/>
      <c r="B38" s="45"/>
      <c r="C38" s="288" t="s">
        <v>19</v>
      </c>
      <c r="D38" s="288" t="s">
        <v>406</v>
      </c>
      <c r="E38" s="18" t="s">
        <v>19</v>
      </c>
      <c r="F38" s="289">
        <v>3.1880000000000002</v>
      </c>
      <c r="G38" s="39"/>
      <c r="H38" s="45"/>
    </row>
    <row r="39" s="2" customFormat="1" ht="16.8" customHeight="1">
      <c r="A39" s="39"/>
      <c r="B39" s="45"/>
      <c r="C39" s="288" t="s">
        <v>99</v>
      </c>
      <c r="D39" s="288" t="s">
        <v>166</v>
      </c>
      <c r="E39" s="18" t="s">
        <v>19</v>
      </c>
      <c r="F39" s="289">
        <v>13.116</v>
      </c>
      <c r="G39" s="39"/>
      <c r="H39" s="45"/>
    </row>
    <row r="40" s="2" customFormat="1" ht="16.8" customHeight="1">
      <c r="A40" s="39"/>
      <c r="B40" s="45"/>
      <c r="C40" s="290" t="s">
        <v>995</v>
      </c>
      <c r="D40" s="39"/>
      <c r="E40" s="39"/>
      <c r="F40" s="39"/>
      <c r="G40" s="39"/>
      <c r="H40" s="45"/>
    </row>
    <row r="41" s="2" customFormat="1" ht="16.8" customHeight="1">
      <c r="A41" s="39"/>
      <c r="B41" s="45"/>
      <c r="C41" s="288" t="s">
        <v>397</v>
      </c>
      <c r="D41" s="288" t="s">
        <v>1000</v>
      </c>
      <c r="E41" s="18" t="s">
        <v>160</v>
      </c>
      <c r="F41" s="289">
        <v>13.116</v>
      </c>
      <c r="G41" s="39"/>
      <c r="H41" s="45"/>
    </row>
    <row r="42" s="2" customFormat="1" ht="16.8" customHeight="1">
      <c r="A42" s="39"/>
      <c r="B42" s="45"/>
      <c r="C42" s="288" t="s">
        <v>181</v>
      </c>
      <c r="D42" s="288" t="s">
        <v>997</v>
      </c>
      <c r="E42" s="18" t="s">
        <v>160</v>
      </c>
      <c r="F42" s="289">
        <v>61.427999999999997</v>
      </c>
      <c r="G42" s="39"/>
      <c r="H42" s="45"/>
    </row>
    <row r="43" s="2" customFormat="1" ht="16.8" customHeight="1">
      <c r="A43" s="39"/>
      <c r="B43" s="45"/>
      <c r="C43" s="288" t="s">
        <v>505</v>
      </c>
      <c r="D43" s="288" t="s">
        <v>998</v>
      </c>
      <c r="E43" s="18" t="s">
        <v>160</v>
      </c>
      <c r="F43" s="289">
        <v>66.492000000000004</v>
      </c>
      <c r="G43" s="39"/>
      <c r="H43" s="45"/>
    </row>
    <row r="44" s="2" customFormat="1" ht="16.8" customHeight="1">
      <c r="A44" s="39"/>
      <c r="B44" s="45"/>
      <c r="C44" s="288" t="s">
        <v>523</v>
      </c>
      <c r="D44" s="288" t="s">
        <v>524</v>
      </c>
      <c r="E44" s="18" t="s">
        <v>160</v>
      </c>
      <c r="F44" s="289">
        <v>35.822000000000003</v>
      </c>
      <c r="G44" s="39"/>
      <c r="H44" s="45"/>
    </row>
    <row r="45" s="2" customFormat="1" ht="16.8" customHeight="1">
      <c r="A45" s="39"/>
      <c r="B45" s="45"/>
      <c r="C45" s="284" t="s">
        <v>101</v>
      </c>
      <c r="D45" s="285" t="s">
        <v>19</v>
      </c>
      <c r="E45" s="286" t="s">
        <v>19</v>
      </c>
      <c r="F45" s="287">
        <v>39.18</v>
      </c>
      <c r="G45" s="39"/>
      <c r="H45" s="45"/>
    </row>
    <row r="46" s="2" customFormat="1" ht="16.8" customHeight="1">
      <c r="A46" s="39"/>
      <c r="B46" s="45"/>
      <c r="C46" s="288" t="s">
        <v>19</v>
      </c>
      <c r="D46" s="288" t="s">
        <v>102</v>
      </c>
      <c r="E46" s="18" t="s">
        <v>19</v>
      </c>
      <c r="F46" s="289">
        <v>39.18</v>
      </c>
      <c r="G46" s="39"/>
      <c r="H46" s="45"/>
    </row>
    <row r="47" s="2" customFormat="1" ht="16.8" customHeight="1">
      <c r="A47" s="39"/>
      <c r="B47" s="45"/>
      <c r="C47" s="288" t="s">
        <v>101</v>
      </c>
      <c r="D47" s="288" t="s">
        <v>166</v>
      </c>
      <c r="E47" s="18" t="s">
        <v>19</v>
      </c>
      <c r="F47" s="289">
        <v>39.18</v>
      </c>
      <c r="G47" s="39"/>
      <c r="H47" s="45"/>
    </row>
    <row r="48" s="2" customFormat="1" ht="16.8" customHeight="1">
      <c r="A48" s="39"/>
      <c r="B48" s="45"/>
      <c r="C48" s="290" t="s">
        <v>995</v>
      </c>
      <c r="D48" s="39"/>
      <c r="E48" s="39"/>
      <c r="F48" s="39"/>
      <c r="G48" s="39"/>
      <c r="H48" s="45"/>
    </row>
    <row r="49" s="2" customFormat="1" ht="16.8" customHeight="1">
      <c r="A49" s="39"/>
      <c r="B49" s="45"/>
      <c r="C49" s="288" t="s">
        <v>431</v>
      </c>
      <c r="D49" s="288" t="s">
        <v>432</v>
      </c>
      <c r="E49" s="18" t="s">
        <v>160</v>
      </c>
      <c r="F49" s="289">
        <v>39.18</v>
      </c>
      <c r="G49" s="39"/>
      <c r="H49" s="45"/>
    </row>
    <row r="50" s="2" customFormat="1" ht="16.8" customHeight="1">
      <c r="A50" s="39"/>
      <c r="B50" s="45"/>
      <c r="C50" s="288" t="s">
        <v>177</v>
      </c>
      <c r="D50" s="288" t="s">
        <v>1001</v>
      </c>
      <c r="E50" s="18" t="s">
        <v>160</v>
      </c>
      <c r="F50" s="289">
        <v>39.18</v>
      </c>
      <c r="G50" s="39"/>
      <c r="H50" s="45"/>
    </row>
    <row r="51" s="2" customFormat="1" ht="16.8" customHeight="1">
      <c r="A51" s="39"/>
      <c r="B51" s="45"/>
      <c r="C51" s="288" t="s">
        <v>197</v>
      </c>
      <c r="D51" s="288" t="s">
        <v>1002</v>
      </c>
      <c r="E51" s="18" t="s">
        <v>199</v>
      </c>
      <c r="F51" s="289">
        <v>2.351</v>
      </c>
      <c r="G51" s="39"/>
      <c r="H51" s="45"/>
    </row>
    <row r="52" s="2" customFormat="1" ht="16.8" customHeight="1">
      <c r="A52" s="39"/>
      <c r="B52" s="45"/>
      <c r="C52" s="288" t="s">
        <v>203</v>
      </c>
      <c r="D52" s="288" t="s">
        <v>1003</v>
      </c>
      <c r="E52" s="18" t="s">
        <v>205</v>
      </c>
      <c r="F52" s="289">
        <v>0.078</v>
      </c>
      <c r="G52" s="39"/>
      <c r="H52" s="45"/>
    </row>
    <row r="53" s="2" customFormat="1" ht="16.8" customHeight="1">
      <c r="A53" s="39"/>
      <c r="B53" s="45"/>
      <c r="C53" s="288" t="s">
        <v>210</v>
      </c>
      <c r="D53" s="288" t="s">
        <v>1004</v>
      </c>
      <c r="E53" s="18" t="s">
        <v>199</v>
      </c>
      <c r="F53" s="289">
        <v>0.78400000000000003</v>
      </c>
      <c r="G53" s="39"/>
      <c r="H53" s="45"/>
    </row>
    <row r="54" s="2" customFormat="1" ht="16.8" customHeight="1">
      <c r="A54" s="39"/>
      <c r="B54" s="45"/>
      <c r="C54" s="288" t="s">
        <v>416</v>
      </c>
      <c r="D54" s="288" t="s">
        <v>1005</v>
      </c>
      <c r="E54" s="18" t="s">
        <v>160</v>
      </c>
      <c r="F54" s="289">
        <v>39.18</v>
      </c>
      <c r="G54" s="39"/>
      <c r="H54" s="45"/>
    </row>
    <row r="55" s="2" customFormat="1" ht="16.8" customHeight="1">
      <c r="A55" s="39"/>
      <c r="B55" s="45"/>
      <c r="C55" s="288" t="s">
        <v>421</v>
      </c>
      <c r="D55" s="288" t="s">
        <v>1006</v>
      </c>
      <c r="E55" s="18" t="s">
        <v>160</v>
      </c>
      <c r="F55" s="289">
        <v>39.18</v>
      </c>
      <c r="G55" s="39"/>
      <c r="H55" s="45"/>
    </row>
    <row r="56" s="2" customFormat="1" ht="16.8" customHeight="1">
      <c r="A56" s="39"/>
      <c r="B56" s="45"/>
      <c r="C56" s="288" t="s">
        <v>498</v>
      </c>
      <c r="D56" s="288" t="s">
        <v>1007</v>
      </c>
      <c r="E56" s="18" t="s">
        <v>160</v>
      </c>
      <c r="F56" s="289">
        <v>39.18</v>
      </c>
      <c r="G56" s="39"/>
      <c r="H56" s="45"/>
    </row>
    <row r="57" s="2" customFormat="1" ht="16.8" customHeight="1">
      <c r="A57" s="39"/>
      <c r="B57" s="45"/>
      <c r="C57" s="288" t="s">
        <v>505</v>
      </c>
      <c r="D57" s="288" t="s">
        <v>998</v>
      </c>
      <c r="E57" s="18" t="s">
        <v>160</v>
      </c>
      <c r="F57" s="289">
        <v>66.492000000000004</v>
      </c>
      <c r="G57" s="39"/>
      <c r="H57" s="45"/>
    </row>
    <row r="58" s="2" customFormat="1" ht="16.8" customHeight="1">
      <c r="A58" s="39"/>
      <c r="B58" s="45"/>
      <c r="C58" s="288" t="s">
        <v>219</v>
      </c>
      <c r="D58" s="288" t="s">
        <v>1008</v>
      </c>
      <c r="E58" s="18" t="s">
        <v>160</v>
      </c>
      <c r="F58" s="289">
        <v>39.18</v>
      </c>
      <c r="G58" s="39"/>
      <c r="H58" s="45"/>
    </row>
    <row r="59" s="2" customFormat="1" ht="16.8" customHeight="1">
      <c r="A59" s="39"/>
      <c r="B59" s="45"/>
      <c r="C59" s="288" t="s">
        <v>225</v>
      </c>
      <c r="D59" s="288" t="s">
        <v>1009</v>
      </c>
      <c r="E59" s="18" t="s">
        <v>160</v>
      </c>
      <c r="F59" s="289">
        <v>39.18</v>
      </c>
      <c r="G59" s="39"/>
      <c r="H59" s="45"/>
    </row>
    <row r="60" s="2" customFormat="1" ht="16.8" customHeight="1">
      <c r="A60" s="39"/>
      <c r="B60" s="45"/>
      <c r="C60" s="288" t="s">
        <v>243</v>
      </c>
      <c r="D60" s="288" t="s">
        <v>1010</v>
      </c>
      <c r="E60" s="18" t="s">
        <v>199</v>
      </c>
      <c r="F60" s="289">
        <v>3.9180000000000001</v>
      </c>
      <c r="G60" s="39"/>
      <c r="H60" s="45"/>
    </row>
    <row r="61" s="2" customFormat="1" ht="16.8" customHeight="1">
      <c r="A61" s="39"/>
      <c r="B61" s="45"/>
      <c r="C61" s="288" t="s">
        <v>308</v>
      </c>
      <c r="D61" s="288" t="s">
        <v>309</v>
      </c>
      <c r="E61" s="18" t="s">
        <v>160</v>
      </c>
      <c r="F61" s="289">
        <v>45.664000000000001</v>
      </c>
      <c r="G61" s="39"/>
      <c r="H61" s="45"/>
    </row>
    <row r="62" s="2" customFormat="1" ht="16.8" customHeight="1">
      <c r="A62" s="39"/>
      <c r="B62" s="45"/>
      <c r="C62" s="288" t="s">
        <v>523</v>
      </c>
      <c r="D62" s="288" t="s">
        <v>524</v>
      </c>
      <c r="E62" s="18" t="s">
        <v>160</v>
      </c>
      <c r="F62" s="289">
        <v>41.139000000000003</v>
      </c>
      <c r="G62" s="39"/>
      <c r="H62" s="45"/>
    </row>
    <row r="63" s="2" customFormat="1">
      <c r="A63" s="39"/>
      <c r="B63" s="45"/>
      <c r="C63" s="288" t="s">
        <v>297</v>
      </c>
      <c r="D63" s="288" t="s">
        <v>298</v>
      </c>
      <c r="E63" s="18" t="s">
        <v>160</v>
      </c>
      <c r="F63" s="289">
        <v>39.963999999999999</v>
      </c>
      <c r="G63" s="39"/>
      <c r="H63" s="45"/>
    </row>
    <row r="64" s="2" customFormat="1" ht="16.8" customHeight="1">
      <c r="A64" s="39"/>
      <c r="B64" s="45"/>
      <c r="C64" s="284" t="s">
        <v>103</v>
      </c>
      <c r="D64" s="285" t="s">
        <v>19</v>
      </c>
      <c r="E64" s="286" t="s">
        <v>19</v>
      </c>
      <c r="F64" s="287">
        <v>66.492000000000004</v>
      </c>
      <c r="G64" s="39"/>
      <c r="H64" s="45"/>
    </row>
    <row r="65" s="2" customFormat="1" ht="16.8" customHeight="1">
      <c r="A65" s="39"/>
      <c r="B65" s="45"/>
      <c r="C65" s="288" t="s">
        <v>19</v>
      </c>
      <c r="D65" s="288" t="s">
        <v>108</v>
      </c>
      <c r="E65" s="18" t="s">
        <v>19</v>
      </c>
      <c r="F65" s="289">
        <v>61.427999999999997</v>
      </c>
      <c r="G65" s="39"/>
      <c r="H65" s="45"/>
    </row>
    <row r="66" s="2" customFormat="1" ht="16.8" customHeight="1">
      <c r="A66" s="39"/>
      <c r="B66" s="45"/>
      <c r="C66" s="288" t="s">
        <v>19</v>
      </c>
      <c r="D66" s="288" t="s">
        <v>101</v>
      </c>
      <c r="E66" s="18" t="s">
        <v>19</v>
      </c>
      <c r="F66" s="289">
        <v>39.18</v>
      </c>
      <c r="G66" s="39"/>
      <c r="H66" s="45"/>
    </row>
    <row r="67" s="2" customFormat="1" ht="16.8" customHeight="1">
      <c r="A67" s="39"/>
      <c r="B67" s="45"/>
      <c r="C67" s="288" t="s">
        <v>19</v>
      </c>
      <c r="D67" s="288" t="s">
        <v>509</v>
      </c>
      <c r="E67" s="18" t="s">
        <v>19</v>
      </c>
      <c r="F67" s="289">
        <v>-5.9420000000000002</v>
      </c>
      <c r="G67" s="39"/>
      <c r="H67" s="45"/>
    </row>
    <row r="68" s="2" customFormat="1" ht="16.8" customHeight="1">
      <c r="A68" s="39"/>
      <c r="B68" s="45"/>
      <c r="C68" s="288" t="s">
        <v>19</v>
      </c>
      <c r="D68" s="288" t="s">
        <v>510</v>
      </c>
      <c r="E68" s="18" t="s">
        <v>19</v>
      </c>
      <c r="F68" s="289">
        <v>-15.058</v>
      </c>
      <c r="G68" s="39"/>
      <c r="H68" s="45"/>
    </row>
    <row r="69" s="2" customFormat="1" ht="16.8" customHeight="1">
      <c r="A69" s="39"/>
      <c r="B69" s="45"/>
      <c r="C69" s="288" t="s">
        <v>19</v>
      </c>
      <c r="D69" s="288" t="s">
        <v>511</v>
      </c>
      <c r="E69" s="18" t="s">
        <v>19</v>
      </c>
      <c r="F69" s="289">
        <v>-13.116</v>
      </c>
      <c r="G69" s="39"/>
      <c r="H69" s="45"/>
    </row>
    <row r="70" s="2" customFormat="1" ht="16.8" customHeight="1">
      <c r="A70" s="39"/>
      <c r="B70" s="45"/>
      <c r="C70" s="288" t="s">
        <v>103</v>
      </c>
      <c r="D70" s="288" t="s">
        <v>166</v>
      </c>
      <c r="E70" s="18" t="s">
        <v>19</v>
      </c>
      <c r="F70" s="289">
        <v>66.492000000000004</v>
      </c>
      <c r="G70" s="39"/>
      <c r="H70" s="45"/>
    </row>
    <row r="71" s="2" customFormat="1" ht="16.8" customHeight="1">
      <c r="A71" s="39"/>
      <c r="B71" s="45"/>
      <c r="C71" s="290" t="s">
        <v>995</v>
      </c>
      <c r="D71" s="39"/>
      <c r="E71" s="39"/>
      <c r="F71" s="39"/>
      <c r="G71" s="39"/>
      <c r="H71" s="45"/>
    </row>
    <row r="72" s="2" customFormat="1" ht="16.8" customHeight="1">
      <c r="A72" s="39"/>
      <c r="B72" s="45"/>
      <c r="C72" s="288" t="s">
        <v>505</v>
      </c>
      <c r="D72" s="288" t="s">
        <v>998</v>
      </c>
      <c r="E72" s="18" t="s">
        <v>160</v>
      </c>
      <c r="F72" s="289">
        <v>66.492000000000004</v>
      </c>
      <c r="G72" s="39"/>
      <c r="H72" s="45"/>
    </row>
    <row r="73" s="2" customFormat="1" ht="16.8" customHeight="1">
      <c r="A73" s="39"/>
      <c r="B73" s="45"/>
      <c r="C73" s="288" t="s">
        <v>493</v>
      </c>
      <c r="D73" s="288" t="s">
        <v>494</v>
      </c>
      <c r="E73" s="18" t="s">
        <v>160</v>
      </c>
      <c r="F73" s="289">
        <v>66.492000000000004</v>
      </c>
      <c r="G73" s="39"/>
      <c r="H73" s="45"/>
    </row>
    <row r="74" s="2" customFormat="1" ht="16.8" customHeight="1">
      <c r="A74" s="39"/>
      <c r="B74" s="45"/>
      <c r="C74" s="288" t="s">
        <v>513</v>
      </c>
      <c r="D74" s="288" t="s">
        <v>1011</v>
      </c>
      <c r="E74" s="18" t="s">
        <v>160</v>
      </c>
      <c r="F74" s="289">
        <v>66.492000000000004</v>
      </c>
      <c r="G74" s="39"/>
      <c r="H74" s="45"/>
    </row>
    <row r="75" s="2" customFormat="1" ht="16.8" customHeight="1">
      <c r="A75" s="39"/>
      <c r="B75" s="45"/>
      <c r="C75" s="288" t="s">
        <v>536</v>
      </c>
      <c r="D75" s="288" t="s">
        <v>1012</v>
      </c>
      <c r="E75" s="18" t="s">
        <v>160</v>
      </c>
      <c r="F75" s="289">
        <v>66.492000000000004</v>
      </c>
      <c r="G75" s="39"/>
      <c r="H75" s="45"/>
    </row>
    <row r="76" s="2" customFormat="1" ht="16.8" customHeight="1">
      <c r="A76" s="39"/>
      <c r="B76" s="45"/>
      <c r="C76" s="284" t="s">
        <v>105</v>
      </c>
      <c r="D76" s="285" t="s">
        <v>19</v>
      </c>
      <c r="E76" s="286" t="s">
        <v>19</v>
      </c>
      <c r="F76" s="287">
        <v>12.180999999999999</v>
      </c>
      <c r="G76" s="39"/>
      <c r="H76" s="45"/>
    </row>
    <row r="77" s="2" customFormat="1" ht="16.8" customHeight="1">
      <c r="A77" s="39"/>
      <c r="B77" s="45"/>
      <c r="C77" s="288" t="s">
        <v>19</v>
      </c>
      <c r="D77" s="288" t="s">
        <v>462</v>
      </c>
      <c r="E77" s="18" t="s">
        <v>19</v>
      </c>
      <c r="F77" s="289">
        <v>0</v>
      </c>
      <c r="G77" s="39"/>
      <c r="H77" s="45"/>
    </row>
    <row r="78" s="2" customFormat="1" ht="16.8" customHeight="1">
      <c r="A78" s="39"/>
      <c r="B78" s="45"/>
      <c r="C78" s="288" t="s">
        <v>19</v>
      </c>
      <c r="D78" s="288" t="s">
        <v>463</v>
      </c>
      <c r="E78" s="18" t="s">
        <v>19</v>
      </c>
      <c r="F78" s="289">
        <v>1.907</v>
      </c>
      <c r="G78" s="39"/>
      <c r="H78" s="45"/>
    </row>
    <row r="79" s="2" customFormat="1" ht="16.8" customHeight="1">
      <c r="A79" s="39"/>
      <c r="B79" s="45"/>
      <c r="C79" s="288" t="s">
        <v>19</v>
      </c>
      <c r="D79" s="288" t="s">
        <v>464</v>
      </c>
      <c r="E79" s="18" t="s">
        <v>19</v>
      </c>
      <c r="F79" s="289">
        <v>0.502</v>
      </c>
      <c r="G79" s="39"/>
      <c r="H79" s="45"/>
    </row>
    <row r="80" s="2" customFormat="1" ht="16.8" customHeight="1">
      <c r="A80" s="39"/>
      <c r="B80" s="45"/>
      <c r="C80" s="288" t="s">
        <v>19</v>
      </c>
      <c r="D80" s="288" t="s">
        <v>465</v>
      </c>
      <c r="E80" s="18" t="s">
        <v>19</v>
      </c>
      <c r="F80" s="289">
        <v>2.214</v>
      </c>
      <c r="G80" s="39"/>
      <c r="H80" s="45"/>
    </row>
    <row r="81" s="2" customFormat="1" ht="16.8" customHeight="1">
      <c r="A81" s="39"/>
      <c r="B81" s="45"/>
      <c r="C81" s="288" t="s">
        <v>19</v>
      </c>
      <c r="D81" s="288" t="s">
        <v>466</v>
      </c>
      <c r="E81" s="18" t="s">
        <v>19</v>
      </c>
      <c r="F81" s="289">
        <v>1.98</v>
      </c>
      <c r="G81" s="39"/>
      <c r="H81" s="45"/>
    </row>
    <row r="82" s="2" customFormat="1" ht="16.8" customHeight="1">
      <c r="A82" s="39"/>
      <c r="B82" s="45"/>
      <c r="C82" s="288" t="s">
        <v>19</v>
      </c>
      <c r="D82" s="288" t="s">
        <v>467</v>
      </c>
      <c r="E82" s="18" t="s">
        <v>19</v>
      </c>
      <c r="F82" s="289">
        <v>0.48599999999999999</v>
      </c>
      <c r="G82" s="39"/>
      <c r="H82" s="45"/>
    </row>
    <row r="83" s="2" customFormat="1" ht="16.8" customHeight="1">
      <c r="A83" s="39"/>
      <c r="B83" s="45"/>
      <c r="C83" s="288" t="s">
        <v>19</v>
      </c>
      <c r="D83" s="288" t="s">
        <v>468</v>
      </c>
      <c r="E83" s="18" t="s">
        <v>19</v>
      </c>
      <c r="F83" s="289">
        <v>2.3759999999999999</v>
      </c>
      <c r="G83" s="39"/>
      <c r="H83" s="45"/>
    </row>
    <row r="84" s="2" customFormat="1" ht="16.8" customHeight="1">
      <c r="A84" s="39"/>
      <c r="B84" s="45"/>
      <c r="C84" s="288" t="s">
        <v>19</v>
      </c>
      <c r="D84" s="288" t="s">
        <v>469</v>
      </c>
      <c r="E84" s="18" t="s">
        <v>19</v>
      </c>
      <c r="F84" s="289">
        <v>0.502</v>
      </c>
      <c r="G84" s="39"/>
      <c r="H84" s="45"/>
    </row>
    <row r="85" s="2" customFormat="1" ht="16.8" customHeight="1">
      <c r="A85" s="39"/>
      <c r="B85" s="45"/>
      <c r="C85" s="288" t="s">
        <v>19</v>
      </c>
      <c r="D85" s="288" t="s">
        <v>470</v>
      </c>
      <c r="E85" s="18" t="s">
        <v>19</v>
      </c>
      <c r="F85" s="289">
        <v>2.214</v>
      </c>
      <c r="G85" s="39"/>
      <c r="H85" s="45"/>
    </row>
    <row r="86" s="2" customFormat="1" ht="16.8" customHeight="1">
      <c r="A86" s="39"/>
      <c r="B86" s="45"/>
      <c r="C86" s="288" t="s">
        <v>105</v>
      </c>
      <c r="D86" s="288" t="s">
        <v>166</v>
      </c>
      <c r="E86" s="18" t="s">
        <v>19</v>
      </c>
      <c r="F86" s="289">
        <v>12.180999999999999</v>
      </c>
      <c r="G86" s="39"/>
      <c r="H86" s="45"/>
    </row>
    <row r="87" s="2" customFormat="1" ht="16.8" customHeight="1">
      <c r="A87" s="39"/>
      <c r="B87" s="45"/>
      <c r="C87" s="290" t="s">
        <v>995</v>
      </c>
      <c r="D87" s="39"/>
      <c r="E87" s="39"/>
      <c r="F87" s="39"/>
      <c r="G87" s="39"/>
      <c r="H87" s="45"/>
    </row>
    <row r="88" s="2" customFormat="1" ht="16.8" customHeight="1">
      <c r="A88" s="39"/>
      <c r="B88" s="45"/>
      <c r="C88" s="288" t="s">
        <v>458</v>
      </c>
      <c r="D88" s="288" t="s">
        <v>1013</v>
      </c>
      <c r="E88" s="18" t="s">
        <v>160</v>
      </c>
      <c r="F88" s="289">
        <v>12.180999999999999</v>
      </c>
      <c r="G88" s="39"/>
      <c r="H88" s="45"/>
    </row>
    <row r="89" s="2" customFormat="1" ht="16.8" customHeight="1">
      <c r="A89" s="39"/>
      <c r="B89" s="45"/>
      <c r="C89" s="288" t="s">
        <v>477</v>
      </c>
      <c r="D89" s="288" t="s">
        <v>1014</v>
      </c>
      <c r="E89" s="18" t="s">
        <v>160</v>
      </c>
      <c r="F89" s="289">
        <v>12.180999999999999</v>
      </c>
      <c r="G89" s="39"/>
      <c r="H89" s="45"/>
    </row>
    <row r="90" s="2" customFormat="1" ht="16.8" customHeight="1">
      <c r="A90" s="39"/>
      <c r="B90" s="45"/>
      <c r="C90" s="284" t="s">
        <v>108</v>
      </c>
      <c r="D90" s="285" t="s">
        <v>19</v>
      </c>
      <c r="E90" s="286" t="s">
        <v>19</v>
      </c>
      <c r="F90" s="287">
        <v>61.427999999999997</v>
      </c>
      <c r="G90" s="39"/>
      <c r="H90" s="45"/>
    </row>
    <row r="91" s="2" customFormat="1" ht="16.8" customHeight="1">
      <c r="A91" s="39"/>
      <c r="B91" s="45"/>
      <c r="C91" s="288" t="s">
        <v>19</v>
      </c>
      <c r="D91" s="288" t="s">
        <v>185</v>
      </c>
      <c r="E91" s="18" t="s">
        <v>19</v>
      </c>
      <c r="F91" s="289">
        <v>9.2780000000000005</v>
      </c>
      <c r="G91" s="39"/>
      <c r="H91" s="45"/>
    </row>
    <row r="92" s="2" customFormat="1" ht="16.8" customHeight="1">
      <c r="A92" s="39"/>
      <c r="B92" s="45"/>
      <c r="C92" s="288" t="s">
        <v>19</v>
      </c>
      <c r="D92" s="288" t="s">
        <v>186</v>
      </c>
      <c r="E92" s="18" t="s">
        <v>19</v>
      </c>
      <c r="F92" s="289">
        <v>-0.752</v>
      </c>
      <c r="G92" s="39"/>
      <c r="H92" s="45"/>
    </row>
    <row r="93" s="2" customFormat="1" ht="16.8" customHeight="1">
      <c r="A93" s="39"/>
      <c r="B93" s="45"/>
      <c r="C93" s="288" t="s">
        <v>19</v>
      </c>
      <c r="D93" s="288" t="s">
        <v>187</v>
      </c>
      <c r="E93" s="18" t="s">
        <v>19</v>
      </c>
      <c r="F93" s="289">
        <v>-0.71999999999999997</v>
      </c>
      <c r="G93" s="39"/>
      <c r="H93" s="45"/>
    </row>
    <row r="94" s="2" customFormat="1" ht="16.8" customHeight="1">
      <c r="A94" s="39"/>
      <c r="B94" s="45"/>
      <c r="C94" s="288" t="s">
        <v>19</v>
      </c>
      <c r="D94" s="288" t="s">
        <v>188</v>
      </c>
      <c r="E94" s="18" t="s">
        <v>19</v>
      </c>
      <c r="F94" s="289">
        <v>7.3499999999999996</v>
      </c>
      <c r="G94" s="39"/>
      <c r="H94" s="45"/>
    </row>
    <row r="95" s="2" customFormat="1" ht="16.8" customHeight="1">
      <c r="A95" s="39"/>
      <c r="B95" s="45"/>
      <c r="C95" s="288" t="s">
        <v>19</v>
      </c>
      <c r="D95" s="288" t="s">
        <v>189</v>
      </c>
      <c r="E95" s="18" t="s">
        <v>19</v>
      </c>
      <c r="F95" s="289">
        <v>-0.95999999999999996</v>
      </c>
      <c r="G95" s="39"/>
      <c r="H95" s="45"/>
    </row>
    <row r="96" s="2" customFormat="1" ht="16.8" customHeight="1">
      <c r="A96" s="39"/>
      <c r="B96" s="45"/>
      <c r="C96" s="288" t="s">
        <v>19</v>
      </c>
      <c r="D96" s="288" t="s">
        <v>190</v>
      </c>
      <c r="E96" s="18" t="s">
        <v>19</v>
      </c>
      <c r="F96" s="289">
        <v>1.3500000000000001</v>
      </c>
      <c r="G96" s="39"/>
      <c r="H96" s="45"/>
    </row>
    <row r="97" s="2" customFormat="1" ht="16.8" customHeight="1">
      <c r="A97" s="39"/>
      <c r="B97" s="45"/>
      <c r="C97" s="288" t="s">
        <v>19</v>
      </c>
      <c r="D97" s="288" t="s">
        <v>191</v>
      </c>
      <c r="E97" s="18" t="s">
        <v>19</v>
      </c>
      <c r="F97" s="289">
        <v>4.3300000000000001</v>
      </c>
      <c r="G97" s="39"/>
      <c r="H97" s="45"/>
    </row>
    <row r="98" s="2" customFormat="1" ht="16.8" customHeight="1">
      <c r="A98" s="39"/>
      <c r="B98" s="45"/>
      <c r="C98" s="288" t="s">
        <v>19</v>
      </c>
      <c r="D98" s="288" t="s">
        <v>185</v>
      </c>
      <c r="E98" s="18" t="s">
        <v>19</v>
      </c>
      <c r="F98" s="289">
        <v>9.2780000000000005</v>
      </c>
      <c r="G98" s="39"/>
      <c r="H98" s="45"/>
    </row>
    <row r="99" s="2" customFormat="1" ht="16.8" customHeight="1">
      <c r="A99" s="39"/>
      <c r="B99" s="45"/>
      <c r="C99" s="288" t="s">
        <v>19</v>
      </c>
      <c r="D99" s="288" t="s">
        <v>192</v>
      </c>
      <c r="E99" s="18" t="s">
        <v>19</v>
      </c>
      <c r="F99" s="289">
        <v>-3.2559999999999998</v>
      </c>
      <c r="G99" s="39"/>
      <c r="H99" s="45"/>
    </row>
    <row r="100" s="2" customFormat="1" ht="16.8" customHeight="1">
      <c r="A100" s="39"/>
      <c r="B100" s="45"/>
      <c r="C100" s="288" t="s">
        <v>19</v>
      </c>
      <c r="D100" s="288" t="s">
        <v>193</v>
      </c>
      <c r="E100" s="18" t="s">
        <v>19</v>
      </c>
      <c r="F100" s="289">
        <v>1.4139999999999999</v>
      </c>
      <c r="G100" s="39"/>
      <c r="H100" s="45"/>
    </row>
    <row r="101" s="2" customFormat="1" ht="16.8" customHeight="1">
      <c r="A101" s="39"/>
      <c r="B101" s="45"/>
      <c r="C101" s="288" t="s">
        <v>19</v>
      </c>
      <c r="D101" s="288" t="s">
        <v>94</v>
      </c>
      <c r="E101" s="18" t="s">
        <v>19</v>
      </c>
      <c r="F101" s="289">
        <v>5.9420000000000002</v>
      </c>
      <c r="G101" s="39"/>
      <c r="H101" s="45"/>
    </row>
    <row r="102" s="2" customFormat="1" ht="16.8" customHeight="1">
      <c r="A102" s="39"/>
      <c r="B102" s="45"/>
      <c r="C102" s="288" t="s">
        <v>19</v>
      </c>
      <c r="D102" s="288" t="s">
        <v>96</v>
      </c>
      <c r="E102" s="18" t="s">
        <v>19</v>
      </c>
      <c r="F102" s="289">
        <v>15.058</v>
      </c>
      <c r="G102" s="39"/>
      <c r="H102" s="45"/>
    </row>
    <row r="103" s="2" customFormat="1" ht="16.8" customHeight="1">
      <c r="A103" s="39"/>
      <c r="B103" s="45"/>
      <c r="C103" s="288" t="s">
        <v>19</v>
      </c>
      <c r="D103" s="288" t="s">
        <v>99</v>
      </c>
      <c r="E103" s="18" t="s">
        <v>19</v>
      </c>
      <c r="F103" s="289">
        <v>13.116</v>
      </c>
      <c r="G103" s="39"/>
      <c r="H103" s="45"/>
    </row>
    <row r="104" s="2" customFormat="1" ht="16.8" customHeight="1">
      <c r="A104" s="39"/>
      <c r="B104" s="45"/>
      <c r="C104" s="288" t="s">
        <v>108</v>
      </c>
      <c r="D104" s="288" t="s">
        <v>166</v>
      </c>
      <c r="E104" s="18" t="s">
        <v>19</v>
      </c>
      <c r="F104" s="289">
        <v>61.427999999999997</v>
      </c>
      <c r="G104" s="39"/>
      <c r="H104" s="45"/>
    </row>
    <row r="105" s="2" customFormat="1" ht="16.8" customHeight="1">
      <c r="A105" s="39"/>
      <c r="B105" s="45"/>
      <c r="C105" s="290" t="s">
        <v>995</v>
      </c>
      <c r="D105" s="39"/>
      <c r="E105" s="39"/>
      <c r="F105" s="39"/>
      <c r="G105" s="39"/>
      <c r="H105" s="45"/>
    </row>
    <row r="106" s="2" customFormat="1" ht="16.8" customHeight="1">
      <c r="A106" s="39"/>
      <c r="B106" s="45"/>
      <c r="C106" s="288" t="s">
        <v>181</v>
      </c>
      <c r="D106" s="288" t="s">
        <v>997</v>
      </c>
      <c r="E106" s="18" t="s">
        <v>160</v>
      </c>
      <c r="F106" s="289">
        <v>61.427999999999997</v>
      </c>
      <c r="G106" s="39"/>
      <c r="H106" s="45"/>
    </row>
    <row r="107" s="2" customFormat="1" ht="16.8" customHeight="1">
      <c r="A107" s="39"/>
      <c r="B107" s="45"/>
      <c r="C107" s="288" t="s">
        <v>505</v>
      </c>
      <c r="D107" s="288" t="s">
        <v>998</v>
      </c>
      <c r="E107" s="18" t="s">
        <v>160</v>
      </c>
      <c r="F107" s="289">
        <v>66.492000000000004</v>
      </c>
      <c r="G107" s="39"/>
      <c r="H107" s="45"/>
    </row>
    <row r="108" s="2" customFormat="1" ht="16.8" customHeight="1">
      <c r="A108" s="39"/>
      <c r="B108" s="45"/>
      <c r="C108" s="284" t="s">
        <v>165</v>
      </c>
      <c r="D108" s="285" t="s">
        <v>19</v>
      </c>
      <c r="E108" s="286" t="s">
        <v>19</v>
      </c>
      <c r="F108" s="287">
        <v>1.1819999999999999</v>
      </c>
      <c r="G108" s="39"/>
      <c r="H108" s="45"/>
    </row>
    <row r="109" s="2" customFormat="1" ht="16.8" customHeight="1">
      <c r="A109" s="39"/>
      <c r="B109" s="45"/>
      <c r="C109" s="288" t="s">
        <v>19</v>
      </c>
      <c r="D109" s="288" t="s">
        <v>164</v>
      </c>
      <c r="E109" s="18" t="s">
        <v>19</v>
      </c>
      <c r="F109" s="289">
        <v>1.1819999999999999</v>
      </c>
      <c r="G109" s="39"/>
      <c r="H109" s="45"/>
    </row>
    <row r="110" s="2" customFormat="1" ht="16.8" customHeight="1">
      <c r="A110" s="39"/>
      <c r="B110" s="45"/>
      <c r="C110" s="288" t="s">
        <v>165</v>
      </c>
      <c r="D110" s="288" t="s">
        <v>166</v>
      </c>
      <c r="E110" s="18" t="s">
        <v>19</v>
      </c>
      <c r="F110" s="289">
        <v>1.1819999999999999</v>
      </c>
      <c r="G110" s="39"/>
      <c r="H110" s="45"/>
    </row>
    <row r="111" s="2" customFormat="1" ht="26.4" customHeight="1">
      <c r="A111" s="39"/>
      <c r="B111" s="45"/>
      <c r="C111" s="283" t="s">
        <v>1015</v>
      </c>
      <c r="D111" s="283" t="s">
        <v>83</v>
      </c>
      <c r="E111" s="39"/>
      <c r="F111" s="39"/>
      <c r="G111" s="39"/>
      <c r="H111" s="45"/>
    </row>
    <row r="112" s="2" customFormat="1" ht="16.8" customHeight="1">
      <c r="A112" s="39"/>
      <c r="B112" s="45"/>
      <c r="C112" s="284" t="s">
        <v>94</v>
      </c>
      <c r="D112" s="285" t="s">
        <v>19</v>
      </c>
      <c r="E112" s="286" t="s">
        <v>19</v>
      </c>
      <c r="F112" s="287">
        <v>1.8400000000000001</v>
      </c>
      <c r="G112" s="39"/>
      <c r="H112" s="45"/>
    </row>
    <row r="113" s="2" customFormat="1" ht="16.8" customHeight="1">
      <c r="A113" s="39"/>
      <c r="B113" s="45"/>
      <c r="C113" s="288" t="s">
        <v>19</v>
      </c>
      <c r="D113" s="288" t="s">
        <v>649</v>
      </c>
      <c r="E113" s="18" t="s">
        <v>19</v>
      </c>
      <c r="F113" s="289">
        <v>1.8400000000000001</v>
      </c>
      <c r="G113" s="39"/>
      <c r="H113" s="45"/>
    </row>
    <row r="114" s="2" customFormat="1" ht="16.8" customHeight="1">
      <c r="A114" s="39"/>
      <c r="B114" s="45"/>
      <c r="C114" s="288" t="s">
        <v>94</v>
      </c>
      <c r="D114" s="288" t="s">
        <v>166</v>
      </c>
      <c r="E114" s="18" t="s">
        <v>19</v>
      </c>
      <c r="F114" s="289">
        <v>1.8400000000000001</v>
      </c>
      <c r="G114" s="39"/>
      <c r="H114" s="45"/>
    </row>
    <row r="115" s="2" customFormat="1" ht="16.8" customHeight="1">
      <c r="A115" s="39"/>
      <c r="B115" s="45"/>
      <c r="C115" s="290" t="s">
        <v>995</v>
      </c>
      <c r="D115" s="39"/>
      <c r="E115" s="39"/>
      <c r="F115" s="39"/>
      <c r="G115" s="39"/>
      <c r="H115" s="45"/>
    </row>
    <row r="116" s="2" customFormat="1" ht="16.8" customHeight="1">
      <c r="A116" s="39"/>
      <c r="B116" s="45"/>
      <c r="C116" s="288" t="s">
        <v>382</v>
      </c>
      <c r="D116" s="288" t="s">
        <v>1016</v>
      </c>
      <c r="E116" s="18" t="s">
        <v>160</v>
      </c>
      <c r="F116" s="289">
        <v>1.8400000000000001</v>
      </c>
      <c r="G116" s="39"/>
      <c r="H116" s="45"/>
    </row>
    <row r="117" s="2" customFormat="1" ht="16.8" customHeight="1">
      <c r="A117" s="39"/>
      <c r="B117" s="45"/>
      <c r="C117" s="288" t="s">
        <v>181</v>
      </c>
      <c r="D117" s="288" t="s">
        <v>997</v>
      </c>
      <c r="E117" s="18" t="s">
        <v>160</v>
      </c>
      <c r="F117" s="289">
        <v>71.109999999999999</v>
      </c>
      <c r="G117" s="39"/>
      <c r="H117" s="45"/>
    </row>
    <row r="118" s="2" customFormat="1" ht="16.8" customHeight="1">
      <c r="A118" s="39"/>
      <c r="B118" s="45"/>
      <c r="C118" s="288" t="s">
        <v>505</v>
      </c>
      <c r="D118" s="288" t="s">
        <v>998</v>
      </c>
      <c r="E118" s="18" t="s">
        <v>160</v>
      </c>
      <c r="F118" s="289">
        <v>80.781999999999996</v>
      </c>
      <c r="G118" s="39"/>
      <c r="H118" s="45"/>
    </row>
    <row r="119" s="2" customFormat="1" ht="16.8" customHeight="1">
      <c r="A119" s="39"/>
      <c r="B119" s="45"/>
      <c r="C119" s="288" t="s">
        <v>523</v>
      </c>
      <c r="D119" s="288" t="s">
        <v>524</v>
      </c>
      <c r="E119" s="18" t="s">
        <v>160</v>
      </c>
      <c r="F119" s="289">
        <v>28.379000000000001</v>
      </c>
      <c r="G119" s="39"/>
      <c r="H119" s="45"/>
    </row>
    <row r="120" s="2" customFormat="1" ht="16.8" customHeight="1">
      <c r="A120" s="39"/>
      <c r="B120" s="45"/>
      <c r="C120" s="284" t="s">
        <v>1017</v>
      </c>
      <c r="D120" s="285" t="s">
        <v>94</v>
      </c>
      <c r="E120" s="286" t="s">
        <v>19</v>
      </c>
      <c r="F120" s="287">
        <v>5.9420000000000002</v>
      </c>
      <c r="G120" s="39"/>
      <c r="H120" s="45"/>
    </row>
    <row r="121" s="2" customFormat="1" ht="16.8" customHeight="1">
      <c r="A121" s="39"/>
      <c r="B121" s="45"/>
      <c r="C121" s="288" t="s">
        <v>19</v>
      </c>
      <c r="D121" s="288" t="s">
        <v>95</v>
      </c>
      <c r="E121" s="18" t="s">
        <v>19</v>
      </c>
      <c r="F121" s="289">
        <v>5.9420000000000002</v>
      </c>
      <c r="G121" s="39"/>
      <c r="H121" s="45"/>
    </row>
    <row r="122" s="2" customFormat="1" ht="16.8" customHeight="1">
      <c r="A122" s="39"/>
      <c r="B122" s="45"/>
      <c r="C122" s="284" t="s">
        <v>1018</v>
      </c>
      <c r="D122" s="285" t="s">
        <v>94</v>
      </c>
      <c r="E122" s="286" t="s">
        <v>19</v>
      </c>
      <c r="F122" s="287">
        <v>5.9420000000000002</v>
      </c>
      <c r="G122" s="39"/>
      <c r="H122" s="45"/>
    </row>
    <row r="123" s="2" customFormat="1" ht="16.8" customHeight="1">
      <c r="A123" s="39"/>
      <c r="B123" s="45"/>
      <c r="C123" s="288" t="s">
        <v>19</v>
      </c>
      <c r="D123" s="288" t="s">
        <v>95</v>
      </c>
      <c r="E123" s="18" t="s">
        <v>19</v>
      </c>
      <c r="F123" s="289">
        <v>5.9420000000000002</v>
      </c>
      <c r="G123" s="39"/>
      <c r="H123" s="45"/>
    </row>
    <row r="124" s="2" customFormat="1" ht="16.8" customHeight="1">
      <c r="A124" s="39"/>
      <c r="B124" s="45"/>
      <c r="C124" s="284" t="s">
        <v>96</v>
      </c>
      <c r="D124" s="285" t="s">
        <v>19</v>
      </c>
      <c r="E124" s="286" t="s">
        <v>19</v>
      </c>
      <c r="F124" s="287">
        <v>18.440000000000001</v>
      </c>
      <c r="G124" s="39"/>
      <c r="H124" s="45"/>
    </row>
    <row r="125" s="2" customFormat="1" ht="16.8" customHeight="1">
      <c r="A125" s="39"/>
      <c r="B125" s="45"/>
      <c r="C125" s="288" t="s">
        <v>19</v>
      </c>
      <c r="D125" s="288" t="s">
        <v>652</v>
      </c>
      <c r="E125" s="18" t="s">
        <v>19</v>
      </c>
      <c r="F125" s="289">
        <v>0</v>
      </c>
      <c r="G125" s="39"/>
      <c r="H125" s="45"/>
    </row>
    <row r="126" s="2" customFormat="1" ht="16.8" customHeight="1">
      <c r="A126" s="39"/>
      <c r="B126" s="45"/>
      <c r="C126" s="288" t="s">
        <v>19</v>
      </c>
      <c r="D126" s="288" t="s">
        <v>653</v>
      </c>
      <c r="E126" s="18" t="s">
        <v>19</v>
      </c>
      <c r="F126" s="289">
        <v>17.420000000000002</v>
      </c>
      <c r="G126" s="39"/>
      <c r="H126" s="45"/>
    </row>
    <row r="127" s="2" customFormat="1" ht="16.8" customHeight="1">
      <c r="A127" s="39"/>
      <c r="B127" s="45"/>
      <c r="C127" s="288" t="s">
        <v>19</v>
      </c>
      <c r="D127" s="288" t="s">
        <v>654</v>
      </c>
      <c r="E127" s="18" t="s">
        <v>19</v>
      </c>
      <c r="F127" s="289">
        <v>1.02</v>
      </c>
      <c r="G127" s="39"/>
      <c r="H127" s="45"/>
    </row>
    <row r="128" s="2" customFormat="1" ht="16.8" customHeight="1">
      <c r="A128" s="39"/>
      <c r="B128" s="45"/>
      <c r="C128" s="288" t="s">
        <v>96</v>
      </c>
      <c r="D128" s="288" t="s">
        <v>166</v>
      </c>
      <c r="E128" s="18" t="s">
        <v>19</v>
      </c>
      <c r="F128" s="289">
        <v>18.440000000000001</v>
      </c>
      <c r="G128" s="39"/>
      <c r="H128" s="45"/>
    </row>
    <row r="129" s="2" customFormat="1" ht="16.8" customHeight="1">
      <c r="A129" s="39"/>
      <c r="B129" s="45"/>
      <c r="C129" s="290" t="s">
        <v>995</v>
      </c>
      <c r="D129" s="39"/>
      <c r="E129" s="39"/>
      <c r="F129" s="39"/>
      <c r="G129" s="39"/>
      <c r="H129" s="45"/>
    </row>
    <row r="130" s="2" customFormat="1" ht="16.8" customHeight="1">
      <c r="A130" s="39"/>
      <c r="B130" s="45"/>
      <c r="C130" s="288" t="s">
        <v>390</v>
      </c>
      <c r="D130" s="288" t="s">
        <v>999</v>
      </c>
      <c r="E130" s="18" t="s">
        <v>160</v>
      </c>
      <c r="F130" s="289">
        <v>18.440000000000001</v>
      </c>
      <c r="G130" s="39"/>
      <c r="H130" s="45"/>
    </row>
    <row r="131" s="2" customFormat="1" ht="16.8" customHeight="1">
      <c r="A131" s="39"/>
      <c r="B131" s="45"/>
      <c r="C131" s="288" t="s">
        <v>181</v>
      </c>
      <c r="D131" s="288" t="s">
        <v>997</v>
      </c>
      <c r="E131" s="18" t="s">
        <v>160</v>
      </c>
      <c r="F131" s="289">
        <v>71.109999999999999</v>
      </c>
      <c r="G131" s="39"/>
      <c r="H131" s="45"/>
    </row>
    <row r="132" s="2" customFormat="1" ht="16.8" customHeight="1">
      <c r="A132" s="39"/>
      <c r="B132" s="45"/>
      <c r="C132" s="288" t="s">
        <v>505</v>
      </c>
      <c r="D132" s="288" t="s">
        <v>998</v>
      </c>
      <c r="E132" s="18" t="s">
        <v>160</v>
      </c>
      <c r="F132" s="289">
        <v>80.781999999999996</v>
      </c>
      <c r="G132" s="39"/>
      <c r="H132" s="45"/>
    </row>
    <row r="133" s="2" customFormat="1" ht="16.8" customHeight="1">
      <c r="A133" s="39"/>
      <c r="B133" s="45"/>
      <c r="C133" s="288" t="s">
        <v>523</v>
      </c>
      <c r="D133" s="288" t="s">
        <v>524</v>
      </c>
      <c r="E133" s="18" t="s">
        <v>160</v>
      </c>
      <c r="F133" s="289">
        <v>28.379000000000001</v>
      </c>
      <c r="G133" s="39"/>
      <c r="H133" s="45"/>
    </row>
    <row r="134" s="2" customFormat="1" ht="16.8" customHeight="1">
      <c r="A134" s="39"/>
      <c r="B134" s="45"/>
      <c r="C134" s="284" t="s">
        <v>1019</v>
      </c>
      <c r="D134" s="285" t="s">
        <v>96</v>
      </c>
      <c r="E134" s="286" t="s">
        <v>19</v>
      </c>
      <c r="F134" s="287">
        <v>15.058</v>
      </c>
      <c r="G134" s="39"/>
      <c r="H134" s="45"/>
    </row>
    <row r="135" s="2" customFormat="1" ht="16.8" customHeight="1">
      <c r="A135" s="39"/>
      <c r="B135" s="45"/>
      <c r="C135" s="288" t="s">
        <v>19</v>
      </c>
      <c r="D135" s="288" t="s">
        <v>97</v>
      </c>
      <c r="E135" s="18" t="s">
        <v>19</v>
      </c>
      <c r="F135" s="289">
        <v>15.058</v>
      </c>
      <c r="G135" s="39"/>
      <c r="H135" s="45"/>
    </row>
    <row r="136" s="2" customFormat="1" ht="16.8" customHeight="1">
      <c r="A136" s="39"/>
      <c r="B136" s="45"/>
      <c r="C136" s="284" t="s">
        <v>1020</v>
      </c>
      <c r="D136" s="285" t="s">
        <v>96</v>
      </c>
      <c r="E136" s="286" t="s">
        <v>19</v>
      </c>
      <c r="F136" s="287">
        <v>15.058</v>
      </c>
      <c r="G136" s="39"/>
      <c r="H136" s="45"/>
    </row>
    <row r="137" s="2" customFormat="1" ht="16.8" customHeight="1">
      <c r="A137" s="39"/>
      <c r="B137" s="45"/>
      <c r="C137" s="288" t="s">
        <v>19</v>
      </c>
      <c r="D137" s="288" t="s">
        <v>97</v>
      </c>
      <c r="E137" s="18" t="s">
        <v>19</v>
      </c>
      <c r="F137" s="289">
        <v>15.058</v>
      </c>
      <c r="G137" s="39"/>
      <c r="H137" s="45"/>
    </row>
    <row r="138" s="2" customFormat="1" ht="16.8" customHeight="1">
      <c r="A138" s="39"/>
      <c r="B138" s="45"/>
      <c r="C138" s="284" t="s">
        <v>99</v>
      </c>
      <c r="D138" s="285" t="s">
        <v>19</v>
      </c>
      <c r="E138" s="286" t="s">
        <v>19</v>
      </c>
      <c r="F138" s="287">
        <v>6.7480000000000002</v>
      </c>
      <c r="G138" s="39"/>
      <c r="H138" s="45"/>
    </row>
    <row r="139" s="2" customFormat="1" ht="16.8" customHeight="1">
      <c r="A139" s="39"/>
      <c r="B139" s="45"/>
      <c r="C139" s="288" t="s">
        <v>19</v>
      </c>
      <c r="D139" s="288" t="s">
        <v>657</v>
      </c>
      <c r="E139" s="18" t="s">
        <v>19</v>
      </c>
      <c r="F139" s="289">
        <v>2.355</v>
      </c>
      <c r="G139" s="39"/>
      <c r="H139" s="45"/>
    </row>
    <row r="140" s="2" customFormat="1" ht="16.8" customHeight="1">
      <c r="A140" s="39"/>
      <c r="B140" s="45"/>
      <c r="C140" s="288" t="s">
        <v>19</v>
      </c>
      <c r="D140" s="288" t="s">
        <v>658</v>
      </c>
      <c r="E140" s="18" t="s">
        <v>19</v>
      </c>
      <c r="F140" s="289">
        <v>1.1990000000000001</v>
      </c>
      <c r="G140" s="39"/>
      <c r="H140" s="45"/>
    </row>
    <row r="141" s="2" customFormat="1" ht="16.8" customHeight="1">
      <c r="A141" s="39"/>
      <c r="B141" s="45"/>
      <c r="C141" s="288" t="s">
        <v>19</v>
      </c>
      <c r="D141" s="288" t="s">
        <v>659</v>
      </c>
      <c r="E141" s="18" t="s">
        <v>19</v>
      </c>
      <c r="F141" s="289">
        <v>3.194</v>
      </c>
      <c r="G141" s="39"/>
      <c r="H141" s="45"/>
    </row>
    <row r="142" s="2" customFormat="1" ht="16.8" customHeight="1">
      <c r="A142" s="39"/>
      <c r="B142" s="45"/>
      <c r="C142" s="288" t="s">
        <v>99</v>
      </c>
      <c r="D142" s="288" t="s">
        <v>166</v>
      </c>
      <c r="E142" s="18" t="s">
        <v>19</v>
      </c>
      <c r="F142" s="289">
        <v>6.7480000000000002</v>
      </c>
      <c r="G142" s="39"/>
      <c r="H142" s="45"/>
    </row>
    <row r="143" s="2" customFormat="1" ht="16.8" customHeight="1">
      <c r="A143" s="39"/>
      <c r="B143" s="45"/>
      <c r="C143" s="290" t="s">
        <v>995</v>
      </c>
      <c r="D143" s="39"/>
      <c r="E143" s="39"/>
      <c r="F143" s="39"/>
      <c r="G143" s="39"/>
      <c r="H143" s="45"/>
    </row>
    <row r="144" s="2" customFormat="1" ht="16.8" customHeight="1">
      <c r="A144" s="39"/>
      <c r="B144" s="45"/>
      <c r="C144" s="288" t="s">
        <v>397</v>
      </c>
      <c r="D144" s="288" t="s">
        <v>1000</v>
      </c>
      <c r="E144" s="18" t="s">
        <v>160</v>
      </c>
      <c r="F144" s="289">
        <v>6.7480000000000002</v>
      </c>
      <c r="G144" s="39"/>
      <c r="H144" s="45"/>
    </row>
    <row r="145" s="2" customFormat="1" ht="16.8" customHeight="1">
      <c r="A145" s="39"/>
      <c r="B145" s="45"/>
      <c r="C145" s="288" t="s">
        <v>181</v>
      </c>
      <c r="D145" s="288" t="s">
        <v>997</v>
      </c>
      <c r="E145" s="18" t="s">
        <v>160</v>
      </c>
      <c r="F145" s="289">
        <v>71.109999999999999</v>
      </c>
      <c r="G145" s="39"/>
      <c r="H145" s="45"/>
    </row>
    <row r="146" s="2" customFormat="1" ht="16.8" customHeight="1">
      <c r="A146" s="39"/>
      <c r="B146" s="45"/>
      <c r="C146" s="288" t="s">
        <v>505</v>
      </c>
      <c r="D146" s="288" t="s">
        <v>998</v>
      </c>
      <c r="E146" s="18" t="s">
        <v>160</v>
      </c>
      <c r="F146" s="289">
        <v>80.781999999999996</v>
      </c>
      <c r="G146" s="39"/>
      <c r="H146" s="45"/>
    </row>
    <row r="147" s="2" customFormat="1" ht="16.8" customHeight="1">
      <c r="A147" s="39"/>
      <c r="B147" s="45"/>
      <c r="C147" s="288" t="s">
        <v>523</v>
      </c>
      <c r="D147" s="288" t="s">
        <v>524</v>
      </c>
      <c r="E147" s="18" t="s">
        <v>160</v>
      </c>
      <c r="F147" s="289">
        <v>28.379000000000001</v>
      </c>
      <c r="G147" s="39"/>
      <c r="H147" s="45"/>
    </row>
    <row r="148" s="2" customFormat="1" ht="16.8" customHeight="1">
      <c r="A148" s="39"/>
      <c r="B148" s="45"/>
      <c r="C148" s="284" t="s">
        <v>1021</v>
      </c>
      <c r="D148" s="285" t="s">
        <v>99</v>
      </c>
      <c r="E148" s="286" t="s">
        <v>19</v>
      </c>
      <c r="F148" s="287">
        <v>13.116</v>
      </c>
      <c r="G148" s="39"/>
      <c r="H148" s="45"/>
    </row>
    <row r="149" s="2" customFormat="1" ht="16.8" customHeight="1">
      <c r="A149" s="39"/>
      <c r="B149" s="45"/>
      <c r="C149" s="288" t="s">
        <v>19</v>
      </c>
      <c r="D149" s="288" t="s">
        <v>100</v>
      </c>
      <c r="E149" s="18" t="s">
        <v>19</v>
      </c>
      <c r="F149" s="289">
        <v>13.116</v>
      </c>
      <c r="G149" s="39"/>
      <c r="H149" s="45"/>
    </row>
    <row r="150" s="2" customFormat="1" ht="16.8" customHeight="1">
      <c r="A150" s="39"/>
      <c r="B150" s="45"/>
      <c r="C150" s="284" t="s">
        <v>1022</v>
      </c>
      <c r="D150" s="285" t="s">
        <v>99</v>
      </c>
      <c r="E150" s="286" t="s">
        <v>19</v>
      </c>
      <c r="F150" s="287">
        <v>13.116</v>
      </c>
      <c r="G150" s="39"/>
      <c r="H150" s="45"/>
    </row>
    <row r="151" s="2" customFormat="1" ht="16.8" customHeight="1">
      <c r="A151" s="39"/>
      <c r="B151" s="45"/>
      <c r="C151" s="288" t="s">
        <v>19</v>
      </c>
      <c r="D151" s="288" t="s">
        <v>100</v>
      </c>
      <c r="E151" s="18" t="s">
        <v>19</v>
      </c>
      <c r="F151" s="289">
        <v>13.116</v>
      </c>
      <c r="G151" s="39"/>
      <c r="H151" s="45"/>
    </row>
    <row r="152" s="2" customFormat="1" ht="16.8" customHeight="1">
      <c r="A152" s="39"/>
      <c r="B152" s="45"/>
      <c r="C152" s="284" t="s">
        <v>101</v>
      </c>
      <c r="D152" s="285" t="s">
        <v>19</v>
      </c>
      <c r="E152" s="286" t="s">
        <v>19</v>
      </c>
      <c r="F152" s="287">
        <v>36.700000000000003</v>
      </c>
      <c r="G152" s="39"/>
      <c r="H152" s="45"/>
    </row>
    <row r="153" s="2" customFormat="1" ht="16.8" customHeight="1">
      <c r="A153" s="39"/>
      <c r="B153" s="45"/>
      <c r="C153" s="288" t="s">
        <v>19</v>
      </c>
      <c r="D153" s="288" t="s">
        <v>603</v>
      </c>
      <c r="E153" s="18" t="s">
        <v>19</v>
      </c>
      <c r="F153" s="289">
        <v>36.700000000000003</v>
      </c>
      <c r="G153" s="39"/>
      <c r="H153" s="45"/>
    </row>
    <row r="154" s="2" customFormat="1" ht="16.8" customHeight="1">
      <c r="A154" s="39"/>
      <c r="B154" s="45"/>
      <c r="C154" s="288" t="s">
        <v>101</v>
      </c>
      <c r="D154" s="288" t="s">
        <v>166</v>
      </c>
      <c r="E154" s="18" t="s">
        <v>19</v>
      </c>
      <c r="F154" s="289">
        <v>36.700000000000003</v>
      </c>
      <c r="G154" s="39"/>
      <c r="H154" s="45"/>
    </row>
    <row r="155" s="2" customFormat="1" ht="16.8" customHeight="1">
      <c r="A155" s="39"/>
      <c r="B155" s="45"/>
      <c r="C155" s="290" t="s">
        <v>995</v>
      </c>
      <c r="D155" s="39"/>
      <c r="E155" s="39"/>
      <c r="F155" s="39"/>
      <c r="G155" s="39"/>
      <c r="H155" s="45"/>
    </row>
    <row r="156" s="2" customFormat="1" ht="16.8" customHeight="1">
      <c r="A156" s="39"/>
      <c r="B156" s="45"/>
      <c r="C156" s="288" t="s">
        <v>431</v>
      </c>
      <c r="D156" s="288" t="s">
        <v>432</v>
      </c>
      <c r="E156" s="18" t="s">
        <v>160</v>
      </c>
      <c r="F156" s="289">
        <v>36.700000000000003</v>
      </c>
      <c r="G156" s="39"/>
      <c r="H156" s="45"/>
    </row>
    <row r="157" s="2" customFormat="1" ht="16.8" customHeight="1">
      <c r="A157" s="39"/>
      <c r="B157" s="45"/>
      <c r="C157" s="288" t="s">
        <v>177</v>
      </c>
      <c r="D157" s="288" t="s">
        <v>1001</v>
      </c>
      <c r="E157" s="18" t="s">
        <v>160</v>
      </c>
      <c r="F157" s="289">
        <v>36.700000000000003</v>
      </c>
      <c r="G157" s="39"/>
      <c r="H157" s="45"/>
    </row>
    <row r="158" s="2" customFormat="1" ht="16.8" customHeight="1">
      <c r="A158" s="39"/>
      <c r="B158" s="45"/>
      <c r="C158" s="288" t="s">
        <v>197</v>
      </c>
      <c r="D158" s="288" t="s">
        <v>1002</v>
      </c>
      <c r="E158" s="18" t="s">
        <v>199</v>
      </c>
      <c r="F158" s="289">
        <v>2.202</v>
      </c>
      <c r="G158" s="39"/>
      <c r="H158" s="45"/>
    </row>
    <row r="159" s="2" customFormat="1" ht="16.8" customHeight="1">
      <c r="A159" s="39"/>
      <c r="B159" s="45"/>
      <c r="C159" s="288" t="s">
        <v>203</v>
      </c>
      <c r="D159" s="288" t="s">
        <v>1003</v>
      </c>
      <c r="E159" s="18" t="s">
        <v>205</v>
      </c>
      <c r="F159" s="289">
        <v>0.072999999999999995</v>
      </c>
      <c r="G159" s="39"/>
      <c r="H159" s="45"/>
    </row>
    <row r="160" s="2" customFormat="1" ht="16.8" customHeight="1">
      <c r="A160" s="39"/>
      <c r="B160" s="45"/>
      <c r="C160" s="288" t="s">
        <v>210</v>
      </c>
      <c r="D160" s="288" t="s">
        <v>1004</v>
      </c>
      <c r="E160" s="18" t="s">
        <v>199</v>
      </c>
      <c r="F160" s="289">
        <v>0.73399999999999999</v>
      </c>
      <c r="G160" s="39"/>
      <c r="H160" s="45"/>
    </row>
    <row r="161" s="2" customFormat="1" ht="16.8" customHeight="1">
      <c r="A161" s="39"/>
      <c r="B161" s="45"/>
      <c r="C161" s="288" t="s">
        <v>416</v>
      </c>
      <c r="D161" s="288" t="s">
        <v>1005</v>
      </c>
      <c r="E161" s="18" t="s">
        <v>160</v>
      </c>
      <c r="F161" s="289">
        <v>36.700000000000003</v>
      </c>
      <c r="G161" s="39"/>
      <c r="H161" s="45"/>
    </row>
    <row r="162" s="2" customFormat="1" ht="16.8" customHeight="1">
      <c r="A162" s="39"/>
      <c r="B162" s="45"/>
      <c r="C162" s="288" t="s">
        <v>421</v>
      </c>
      <c r="D162" s="288" t="s">
        <v>1006</v>
      </c>
      <c r="E162" s="18" t="s">
        <v>160</v>
      </c>
      <c r="F162" s="289">
        <v>36.700000000000003</v>
      </c>
      <c r="G162" s="39"/>
      <c r="H162" s="45"/>
    </row>
    <row r="163" s="2" customFormat="1" ht="16.8" customHeight="1">
      <c r="A163" s="39"/>
      <c r="B163" s="45"/>
      <c r="C163" s="288" t="s">
        <v>685</v>
      </c>
      <c r="D163" s="288" t="s">
        <v>1023</v>
      </c>
      <c r="E163" s="18" t="s">
        <v>160</v>
      </c>
      <c r="F163" s="289">
        <v>36.700000000000003</v>
      </c>
      <c r="G163" s="39"/>
      <c r="H163" s="45"/>
    </row>
    <row r="164" s="2" customFormat="1" ht="16.8" customHeight="1">
      <c r="A164" s="39"/>
      <c r="B164" s="45"/>
      <c r="C164" s="288" t="s">
        <v>505</v>
      </c>
      <c r="D164" s="288" t="s">
        <v>998</v>
      </c>
      <c r="E164" s="18" t="s">
        <v>160</v>
      </c>
      <c r="F164" s="289">
        <v>80.781999999999996</v>
      </c>
      <c r="G164" s="39"/>
      <c r="H164" s="45"/>
    </row>
    <row r="165" s="2" customFormat="1" ht="16.8" customHeight="1">
      <c r="A165" s="39"/>
      <c r="B165" s="45"/>
      <c r="C165" s="288" t="s">
        <v>219</v>
      </c>
      <c r="D165" s="288" t="s">
        <v>1008</v>
      </c>
      <c r="E165" s="18" t="s">
        <v>160</v>
      </c>
      <c r="F165" s="289">
        <v>36.700000000000003</v>
      </c>
      <c r="G165" s="39"/>
      <c r="H165" s="45"/>
    </row>
    <row r="166" s="2" customFormat="1" ht="16.8" customHeight="1">
      <c r="A166" s="39"/>
      <c r="B166" s="45"/>
      <c r="C166" s="288" t="s">
        <v>225</v>
      </c>
      <c r="D166" s="288" t="s">
        <v>1009</v>
      </c>
      <c r="E166" s="18" t="s">
        <v>160</v>
      </c>
      <c r="F166" s="289">
        <v>36.700000000000003</v>
      </c>
      <c r="G166" s="39"/>
      <c r="H166" s="45"/>
    </row>
    <row r="167" s="2" customFormat="1" ht="16.8" customHeight="1">
      <c r="A167" s="39"/>
      <c r="B167" s="45"/>
      <c r="C167" s="288" t="s">
        <v>243</v>
      </c>
      <c r="D167" s="288" t="s">
        <v>1010</v>
      </c>
      <c r="E167" s="18" t="s">
        <v>199</v>
      </c>
      <c r="F167" s="289">
        <v>3.6699999999999999</v>
      </c>
      <c r="G167" s="39"/>
      <c r="H167" s="45"/>
    </row>
    <row r="168" s="2" customFormat="1" ht="16.8" customHeight="1">
      <c r="A168" s="39"/>
      <c r="B168" s="45"/>
      <c r="C168" s="288" t="s">
        <v>308</v>
      </c>
      <c r="D168" s="288" t="s">
        <v>309</v>
      </c>
      <c r="E168" s="18" t="s">
        <v>160</v>
      </c>
      <c r="F168" s="289">
        <v>42.774000000000001</v>
      </c>
      <c r="G168" s="39"/>
      <c r="H168" s="45"/>
    </row>
    <row r="169" s="2" customFormat="1" ht="16.8" customHeight="1">
      <c r="A169" s="39"/>
      <c r="B169" s="45"/>
      <c r="C169" s="288" t="s">
        <v>523</v>
      </c>
      <c r="D169" s="288" t="s">
        <v>524</v>
      </c>
      <c r="E169" s="18" t="s">
        <v>160</v>
      </c>
      <c r="F169" s="289">
        <v>38.534999999999997</v>
      </c>
      <c r="G169" s="39"/>
      <c r="H169" s="45"/>
    </row>
    <row r="170" s="2" customFormat="1">
      <c r="A170" s="39"/>
      <c r="B170" s="45"/>
      <c r="C170" s="288" t="s">
        <v>297</v>
      </c>
      <c r="D170" s="288" t="s">
        <v>298</v>
      </c>
      <c r="E170" s="18" t="s">
        <v>160</v>
      </c>
      <c r="F170" s="289">
        <v>37.433999999999998</v>
      </c>
      <c r="G170" s="39"/>
      <c r="H170" s="45"/>
    </row>
    <row r="171" s="2" customFormat="1" ht="16.8" customHeight="1">
      <c r="A171" s="39"/>
      <c r="B171" s="45"/>
      <c r="C171" s="284" t="s">
        <v>103</v>
      </c>
      <c r="D171" s="285" t="s">
        <v>19</v>
      </c>
      <c r="E171" s="286" t="s">
        <v>19</v>
      </c>
      <c r="F171" s="287">
        <v>80.781999999999996</v>
      </c>
      <c r="G171" s="39"/>
      <c r="H171" s="45"/>
    </row>
    <row r="172" s="2" customFormat="1" ht="16.8" customHeight="1">
      <c r="A172" s="39"/>
      <c r="B172" s="45"/>
      <c r="C172" s="288" t="s">
        <v>19</v>
      </c>
      <c r="D172" s="288" t="s">
        <v>108</v>
      </c>
      <c r="E172" s="18" t="s">
        <v>19</v>
      </c>
      <c r="F172" s="289">
        <v>71.109999999999999</v>
      </c>
      <c r="G172" s="39"/>
      <c r="H172" s="45"/>
    </row>
    <row r="173" s="2" customFormat="1" ht="16.8" customHeight="1">
      <c r="A173" s="39"/>
      <c r="B173" s="45"/>
      <c r="C173" s="288" t="s">
        <v>19</v>
      </c>
      <c r="D173" s="288" t="s">
        <v>101</v>
      </c>
      <c r="E173" s="18" t="s">
        <v>19</v>
      </c>
      <c r="F173" s="289">
        <v>36.700000000000003</v>
      </c>
      <c r="G173" s="39"/>
      <c r="H173" s="45"/>
    </row>
    <row r="174" s="2" customFormat="1" ht="16.8" customHeight="1">
      <c r="A174" s="39"/>
      <c r="B174" s="45"/>
      <c r="C174" s="288" t="s">
        <v>19</v>
      </c>
      <c r="D174" s="288" t="s">
        <v>509</v>
      </c>
      <c r="E174" s="18" t="s">
        <v>19</v>
      </c>
      <c r="F174" s="289">
        <v>-1.8400000000000001</v>
      </c>
      <c r="G174" s="39"/>
      <c r="H174" s="45"/>
    </row>
    <row r="175" s="2" customFormat="1" ht="16.8" customHeight="1">
      <c r="A175" s="39"/>
      <c r="B175" s="45"/>
      <c r="C175" s="288" t="s">
        <v>19</v>
      </c>
      <c r="D175" s="288" t="s">
        <v>510</v>
      </c>
      <c r="E175" s="18" t="s">
        <v>19</v>
      </c>
      <c r="F175" s="289">
        <v>-18.440000000000001</v>
      </c>
      <c r="G175" s="39"/>
      <c r="H175" s="45"/>
    </row>
    <row r="176" s="2" customFormat="1" ht="16.8" customHeight="1">
      <c r="A176" s="39"/>
      <c r="B176" s="45"/>
      <c r="C176" s="288" t="s">
        <v>19</v>
      </c>
      <c r="D176" s="288" t="s">
        <v>511</v>
      </c>
      <c r="E176" s="18" t="s">
        <v>19</v>
      </c>
      <c r="F176" s="289">
        <v>-6.7480000000000002</v>
      </c>
      <c r="G176" s="39"/>
      <c r="H176" s="45"/>
    </row>
    <row r="177" s="2" customFormat="1" ht="16.8" customHeight="1">
      <c r="A177" s="39"/>
      <c r="B177" s="45"/>
      <c r="C177" s="288" t="s">
        <v>103</v>
      </c>
      <c r="D177" s="288" t="s">
        <v>166</v>
      </c>
      <c r="E177" s="18" t="s">
        <v>19</v>
      </c>
      <c r="F177" s="289">
        <v>80.781999999999996</v>
      </c>
      <c r="G177" s="39"/>
      <c r="H177" s="45"/>
    </row>
    <row r="178" s="2" customFormat="1" ht="16.8" customHeight="1">
      <c r="A178" s="39"/>
      <c r="B178" s="45"/>
      <c r="C178" s="290" t="s">
        <v>995</v>
      </c>
      <c r="D178" s="39"/>
      <c r="E178" s="39"/>
      <c r="F178" s="39"/>
      <c r="G178" s="39"/>
      <c r="H178" s="45"/>
    </row>
    <row r="179" s="2" customFormat="1" ht="16.8" customHeight="1">
      <c r="A179" s="39"/>
      <c r="B179" s="45"/>
      <c r="C179" s="288" t="s">
        <v>505</v>
      </c>
      <c r="D179" s="288" t="s">
        <v>998</v>
      </c>
      <c r="E179" s="18" t="s">
        <v>160</v>
      </c>
      <c r="F179" s="289">
        <v>80.781999999999996</v>
      </c>
      <c r="G179" s="39"/>
      <c r="H179" s="45"/>
    </row>
    <row r="180" s="2" customFormat="1" ht="16.8" customHeight="1">
      <c r="A180" s="39"/>
      <c r="B180" s="45"/>
      <c r="C180" s="288" t="s">
        <v>493</v>
      </c>
      <c r="D180" s="288" t="s">
        <v>494</v>
      </c>
      <c r="E180" s="18" t="s">
        <v>160</v>
      </c>
      <c r="F180" s="289">
        <v>80.781999999999996</v>
      </c>
      <c r="G180" s="39"/>
      <c r="H180" s="45"/>
    </row>
    <row r="181" s="2" customFormat="1" ht="16.8" customHeight="1">
      <c r="A181" s="39"/>
      <c r="B181" s="45"/>
      <c r="C181" s="288" t="s">
        <v>513</v>
      </c>
      <c r="D181" s="288" t="s">
        <v>1011</v>
      </c>
      <c r="E181" s="18" t="s">
        <v>160</v>
      </c>
      <c r="F181" s="289">
        <v>80.781999999999996</v>
      </c>
      <c r="G181" s="39"/>
      <c r="H181" s="45"/>
    </row>
    <row r="182" s="2" customFormat="1" ht="16.8" customHeight="1">
      <c r="A182" s="39"/>
      <c r="B182" s="45"/>
      <c r="C182" s="288" t="s">
        <v>536</v>
      </c>
      <c r="D182" s="288" t="s">
        <v>1012</v>
      </c>
      <c r="E182" s="18" t="s">
        <v>160</v>
      </c>
      <c r="F182" s="289">
        <v>80.781999999999996</v>
      </c>
      <c r="G182" s="39"/>
      <c r="H182" s="45"/>
    </row>
    <row r="183" s="2" customFormat="1" ht="16.8" customHeight="1">
      <c r="A183" s="39"/>
      <c r="B183" s="45"/>
      <c r="C183" s="284" t="s">
        <v>105</v>
      </c>
      <c r="D183" s="285" t="s">
        <v>19</v>
      </c>
      <c r="E183" s="286" t="s">
        <v>19</v>
      </c>
      <c r="F183" s="287">
        <v>8.6259999999999994</v>
      </c>
      <c r="G183" s="39"/>
      <c r="H183" s="45"/>
    </row>
    <row r="184" s="2" customFormat="1" ht="16.8" customHeight="1">
      <c r="A184" s="39"/>
      <c r="B184" s="45"/>
      <c r="C184" s="288" t="s">
        <v>19</v>
      </c>
      <c r="D184" s="288" t="s">
        <v>677</v>
      </c>
      <c r="E184" s="18" t="s">
        <v>19</v>
      </c>
      <c r="F184" s="289">
        <v>2.024</v>
      </c>
      <c r="G184" s="39"/>
      <c r="H184" s="45"/>
    </row>
    <row r="185" s="2" customFormat="1" ht="16.8" customHeight="1">
      <c r="A185" s="39"/>
      <c r="B185" s="45"/>
      <c r="C185" s="288" t="s">
        <v>19</v>
      </c>
      <c r="D185" s="288" t="s">
        <v>678</v>
      </c>
      <c r="E185" s="18" t="s">
        <v>19</v>
      </c>
      <c r="F185" s="289">
        <v>2.0680000000000001</v>
      </c>
      <c r="G185" s="39"/>
      <c r="H185" s="45"/>
    </row>
    <row r="186" s="2" customFormat="1" ht="16.8" customHeight="1">
      <c r="A186" s="39"/>
      <c r="B186" s="45"/>
      <c r="C186" s="288" t="s">
        <v>19</v>
      </c>
      <c r="D186" s="288" t="s">
        <v>679</v>
      </c>
      <c r="E186" s="18" t="s">
        <v>19</v>
      </c>
      <c r="F186" s="289">
        <v>0.50800000000000001</v>
      </c>
      <c r="G186" s="39"/>
      <c r="H186" s="45"/>
    </row>
    <row r="187" s="2" customFormat="1" ht="16.8" customHeight="1">
      <c r="A187" s="39"/>
      <c r="B187" s="45"/>
      <c r="C187" s="288" t="s">
        <v>19</v>
      </c>
      <c r="D187" s="288" t="s">
        <v>680</v>
      </c>
      <c r="E187" s="18" t="s">
        <v>19</v>
      </c>
      <c r="F187" s="289">
        <v>2.3759999999999999</v>
      </c>
      <c r="G187" s="39"/>
      <c r="H187" s="45"/>
    </row>
    <row r="188" s="2" customFormat="1" ht="16.8" customHeight="1">
      <c r="A188" s="39"/>
      <c r="B188" s="45"/>
      <c r="C188" s="288" t="s">
        <v>19</v>
      </c>
      <c r="D188" s="288" t="s">
        <v>681</v>
      </c>
      <c r="E188" s="18" t="s">
        <v>19</v>
      </c>
      <c r="F188" s="289">
        <v>1.6499999999999999</v>
      </c>
      <c r="G188" s="39"/>
      <c r="H188" s="45"/>
    </row>
    <row r="189" s="2" customFormat="1" ht="16.8" customHeight="1">
      <c r="A189" s="39"/>
      <c r="B189" s="45"/>
      <c r="C189" s="288" t="s">
        <v>105</v>
      </c>
      <c r="D189" s="288" t="s">
        <v>166</v>
      </c>
      <c r="E189" s="18" t="s">
        <v>19</v>
      </c>
      <c r="F189" s="289">
        <v>8.6259999999999994</v>
      </c>
      <c r="G189" s="39"/>
      <c r="H189" s="45"/>
    </row>
    <row r="190" s="2" customFormat="1" ht="16.8" customHeight="1">
      <c r="A190" s="39"/>
      <c r="B190" s="45"/>
      <c r="C190" s="290" t="s">
        <v>995</v>
      </c>
      <c r="D190" s="39"/>
      <c r="E190" s="39"/>
      <c r="F190" s="39"/>
      <c r="G190" s="39"/>
      <c r="H190" s="45"/>
    </row>
    <row r="191" s="2" customFormat="1" ht="16.8" customHeight="1">
      <c r="A191" s="39"/>
      <c r="B191" s="45"/>
      <c r="C191" s="288" t="s">
        <v>458</v>
      </c>
      <c r="D191" s="288" t="s">
        <v>1013</v>
      </c>
      <c r="E191" s="18" t="s">
        <v>160</v>
      </c>
      <c r="F191" s="289">
        <v>8.6259999999999994</v>
      </c>
      <c r="G191" s="39"/>
      <c r="H191" s="45"/>
    </row>
    <row r="192" s="2" customFormat="1" ht="16.8" customHeight="1">
      <c r="A192" s="39"/>
      <c r="B192" s="45"/>
      <c r="C192" s="288" t="s">
        <v>472</v>
      </c>
      <c r="D192" s="288" t="s">
        <v>1024</v>
      </c>
      <c r="E192" s="18" t="s">
        <v>160</v>
      </c>
      <c r="F192" s="289">
        <v>8.6259999999999994</v>
      </c>
      <c r="G192" s="39"/>
      <c r="H192" s="45"/>
    </row>
    <row r="193" s="2" customFormat="1" ht="16.8" customHeight="1">
      <c r="A193" s="39"/>
      <c r="B193" s="45"/>
      <c r="C193" s="288" t="s">
        <v>477</v>
      </c>
      <c r="D193" s="288" t="s">
        <v>1014</v>
      </c>
      <c r="E193" s="18" t="s">
        <v>160</v>
      </c>
      <c r="F193" s="289">
        <v>8.6259999999999994</v>
      </c>
      <c r="G193" s="39"/>
      <c r="H193" s="45"/>
    </row>
    <row r="194" s="2" customFormat="1" ht="16.8" customHeight="1">
      <c r="A194" s="39"/>
      <c r="B194" s="45"/>
      <c r="C194" s="284" t="s">
        <v>108</v>
      </c>
      <c r="D194" s="285" t="s">
        <v>19</v>
      </c>
      <c r="E194" s="286" t="s">
        <v>19</v>
      </c>
      <c r="F194" s="287">
        <v>71.109999999999999</v>
      </c>
      <c r="G194" s="39"/>
      <c r="H194" s="45"/>
    </row>
    <row r="195" s="2" customFormat="1" ht="16.8" customHeight="1">
      <c r="A195" s="39"/>
      <c r="B195" s="45"/>
      <c r="C195" s="288" t="s">
        <v>19</v>
      </c>
      <c r="D195" s="288" t="s">
        <v>610</v>
      </c>
      <c r="E195" s="18" t="s">
        <v>19</v>
      </c>
      <c r="F195" s="289">
        <v>5.7240000000000002</v>
      </c>
      <c r="G195" s="39"/>
      <c r="H195" s="45"/>
    </row>
    <row r="196" s="2" customFormat="1" ht="16.8" customHeight="1">
      <c r="A196" s="39"/>
      <c r="B196" s="45"/>
      <c r="C196" s="288" t="s">
        <v>19</v>
      </c>
      <c r="D196" s="288" t="s">
        <v>611</v>
      </c>
      <c r="E196" s="18" t="s">
        <v>19</v>
      </c>
      <c r="F196" s="289">
        <v>2.2000000000000002</v>
      </c>
      <c r="G196" s="39"/>
      <c r="H196" s="45"/>
    </row>
    <row r="197" s="2" customFormat="1" ht="16.8" customHeight="1">
      <c r="A197" s="39"/>
      <c r="B197" s="45"/>
      <c r="C197" s="288" t="s">
        <v>19</v>
      </c>
      <c r="D197" s="288" t="s">
        <v>612</v>
      </c>
      <c r="E197" s="18" t="s">
        <v>19</v>
      </c>
      <c r="F197" s="289">
        <v>-0.82799999999999996</v>
      </c>
      <c r="G197" s="39"/>
      <c r="H197" s="45"/>
    </row>
    <row r="198" s="2" customFormat="1" ht="16.8" customHeight="1">
      <c r="A198" s="39"/>
      <c r="B198" s="45"/>
      <c r="C198" s="288" t="s">
        <v>19</v>
      </c>
      <c r="D198" s="288" t="s">
        <v>613</v>
      </c>
      <c r="E198" s="18" t="s">
        <v>19</v>
      </c>
      <c r="F198" s="289">
        <v>17.978000000000002</v>
      </c>
      <c r="G198" s="39"/>
      <c r="H198" s="45"/>
    </row>
    <row r="199" s="2" customFormat="1" ht="16.8" customHeight="1">
      <c r="A199" s="39"/>
      <c r="B199" s="45"/>
      <c r="C199" s="288" t="s">
        <v>19</v>
      </c>
      <c r="D199" s="288" t="s">
        <v>614</v>
      </c>
      <c r="E199" s="18" t="s">
        <v>19</v>
      </c>
      <c r="F199" s="289">
        <v>-1.488</v>
      </c>
      <c r="G199" s="39"/>
      <c r="H199" s="45"/>
    </row>
    <row r="200" s="2" customFormat="1" ht="16.8" customHeight="1">
      <c r="A200" s="39"/>
      <c r="B200" s="45"/>
      <c r="C200" s="288" t="s">
        <v>19</v>
      </c>
      <c r="D200" s="288" t="s">
        <v>615</v>
      </c>
      <c r="E200" s="18" t="s">
        <v>19</v>
      </c>
      <c r="F200" s="289">
        <v>9.1799999999999997</v>
      </c>
      <c r="G200" s="39"/>
      <c r="H200" s="45"/>
    </row>
    <row r="201" s="2" customFormat="1" ht="16.8" customHeight="1">
      <c r="A201" s="39"/>
      <c r="B201" s="45"/>
      <c r="C201" s="288" t="s">
        <v>19</v>
      </c>
      <c r="D201" s="288" t="s">
        <v>192</v>
      </c>
      <c r="E201" s="18" t="s">
        <v>19</v>
      </c>
      <c r="F201" s="289">
        <v>-3.2559999999999998</v>
      </c>
      <c r="G201" s="39"/>
      <c r="H201" s="45"/>
    </row>
    <row r="202" s="2" customFormat="1" ht="16.8" customHeight="1">
      <c r="A202" s="39"/>
      <c r="B202" s="45"/>
      <c r="C202" s="288" t="s">
        <v>19</v>
      </c>
      <c r="D202" s="288" t="s">
        <v>613</v>
      </c>
      <c r="E202" s="18" t="s">
        <v>19</v>
      </c>
      <c r="F202" s="289">
        <v>17.978000000000002</v>
      </c>
      <c r="G202" s="39"/>
      <c r="H202" s="45"/>
    </row>
    <row r="203" s="2" customFormat="1" ht="16.8" customHeight="1">
      <c r="A203" s="39"/>
      <c r="B203" s="45"/>
      <c r="C203" s="288" t="s">
        <v>19</v>
      </c>
      <c r="D203" s="288" t="s">
        <v>616</v>
      </c>
      <c r="E203" s="18" t="s">
        <v>19</v>
      </c>
      <c r="F203" s="289">
        <v>-0.84999999999999998</v>
      </c>
      <c r="G203" s="39"/>
      <c r="H203" s="45"/>
    </row>
    <row r="204" s="2" customFormat="1" ht="16.8" customHeight="1">
      <c r="A204" s="39"/>
      <c r="B204" s="45"/>
      <c r="C204" s="288" t="s">
        <v>19</v>
      </c>
      <c r="D204" s="288" t="s">
        <v>617</v>
      </c>
      <c r="E204" s="18" t="s">
        <v>19</v>
      </c>
      <c r="F204" s="289">
        <v>-2.556</v>
      </c>
      <c r="G204" s="39"/>
      <c r="H204" s="45"/>
    </row>
    <row r="205" s="2" customFormat="1" ht="16.8" customHeight="1">
      <c r="A205" s="39"/>
      <c r="B205" s="45"/>
      <c r="C205" s="288" t="s">
        <v>19</v>
      </c>
      <c r="D205" s="288" t="s">
        <v>94</v>
      </c>
      <c r="E205" s="18" t="s">
        <v>19</v>
      </c>
      <c r="F205" s="289">
        <v>1.8400000000000001</v>
      </c>
      <c r="G205" s="39"/>
      <c r="H205" s="45"/>
    </row>
    <row r="206" s="2" customFormat="1" ht="16.8" customHeight="1">
      <c r="A206" s="39"/>
      <c r="B206" s="45"/>
      <c r="C206" s="288" t="s">
        <v>19</v>
      </c>
      <c r="D206" s="288" t="s">
        <v>96</v>
      </c>
      <c r="E206" s="18" t="s">
        <v>19</v>
      </c>
      <c r="F206" s="289">
        <v>18.440000000000001</v>
      </c>
      <c r="G206" s="39"/>
      <c r="H206" s="45"/>
    </row>
    <row r="207" s="2" customFormat="1" ht="16.8" customHeight="1">
      <c r="A207" s="39"/>
      <c r="B207" s="45"/>
      <c r="C207" s="288" t="s">
        <v>19</v>
      </c>
      <c r="D207" s="288" t="s">
        <v>618</v>
      </c>
      <c r="E207" s="18" t="s">
        <v>19</v>
      </c>
      <c r="F207" s="289">
        <v>6.7480000000000002</v>
      </c>
      <c r="G207" s="39"/>
      <c r="H207" s="45"/>
    </row>
    <row r="208" s="2" customFormat="1" ht="16.8" customHeight="1">
      <c r="A208" s="39"/>
      <c r="B208" s="45"/>
      <c r="C208" s="288" t="s">
        <v>108</v>
      </c>
      <c r="D208" s="288" t="s">
        <v>166</v>
      </c>
      <c r="E208" s="18" t="s">
        <v>19</v>
      </c>
      <c r="F208" s="289">
        <v>71.109999999999999</v>
      </c>
      <c r="G208" s="39"/>
      <c r="H208" s="45"/>
    </row>
    <row r="209" s="2" customFormat="1" ht="16.8" customHeight="1">
      <c r="A209" s="39"/>
      <c r="B209" s="45"/>
      <c r="C209" s="290" t="s">
        <v>995</v>
      </c>
      <c r="D209" s="39"/>
      <c r="E209" s="39"/>
      <c r="F209" s="39"/>
      <c r="G209" s="39"/>
      <c r="H209" s="45"/>
    </row>
    <row r="210" s="2" customFormat="1" ht="16.8" customHeight="1">
      <c r="A210" s="39"/>
      <c r="B210" s="45"/>
      <c r="C210" s="288" t="s">
        <v>181</v>
      </c>
      <c r="D210" s="288" t="s">
        <v>997</v>
      </c>
      <c r="E210" s="18" t="s">
        <v>160</v>
      </c>
      <c r="F210" s="289">
        <v>71.109999999999999</v>
      </c>
      <c r="G210" s="39"/>
      <c r="H210" s="45"/>
    </row>
    <row r="211" s="2" customFormat="1" ht="16.8" customHeight="1">
      <c r="A211" s="39"/>
      <c r="B211" s="45"/>
      <c r="C211" s="288" t="s">
        <v>505</v>
      </c>
      <c r="D211" s="288" t="s">
        <v>998</v>
      </c>
      <c r="E211" s="18" t="s">
        <v>160</v>
      </c>
      <c r="F211" s="289">
        <v>80.781999999999996</v>
      </c>
      <c r="G211" s="39"/>
      <c r="H211" s="45"/>
    </row>
    <row r="212" s="2" customFormat="1" ht="26.4" customHeight="1">
      <c r="A212" s="39"/>
      <c r="B212" s="45"/>
      <c r="C212" s="283" t="s">
        <v>1025</v>
      </c>
      <c r="D212" s="283" t="s">
        <v>86</v>
      </c>
      <c r="E212" s="39"/>
      <c r="F212" s="39"/>
      <c r="G212" s="39"/>
      <c r="H212" s="45"/>
    </row>
    <row r="213" s="2" customFormat="1" ht="16.8" customHeight="1">
      <c r="A213" s="39"/>
      <c r="B213" s="45"/>
      <c r="C213" s="284" t="s">
        <v>696</v>
      </c>
      <c r="D213" s="285" t="s">
        <v>19</v>
      </c>
      <c r="E213" s="286" t="s">
        <v>19</v>
      </c>
      <c r="F213" s="287">
        <v>12.894</v>
      </c>
      <c r="G213" s="39"/>
      <c r="H213" s="45"/>
    </row>
    <row r="214" s="2" customFormat="1" ht="16.8" customHeight="1">
      <c r="A214" s="39"/>
      <c r="B214" s="45"/>
      <c r="C214" s="288" t="s">
        <v>19</v>
      </c>
      <c r="D214" s="288" t="s">
        <v>780</v>
      </c>
      <c r="E214" s="18" t="s">
        <v>19</v>
      </c>
      <c r="F214" s="289">
        <v>0</v>
      </c>
      <c r="G214" s="39"/>
      <c r="H214" s="45"/>
    </row>
    <row r="215" s="2" customFormat="1" ht="16.8" customHeight="1">
      <c r="A215" s="39"/>
      <c r="B215" s="45"/>
      <c r="C215" s="288" t="s">
        <v>19</v>
      </c>
      <c r="D215" s="288" t="s">
        <v>781</v>
      </c>
      <c r="E215" s="18" t="s">
        <v>19</v>
      </c>
      <c r="F215" s="289">
        <v>7.1310000000000002</v>
      </c>
      <c r="G215" s="39"/>
      <c r="H215" s="45"/>
    </row>
    <row r="216" s="2" customFormat="1" ht="16.8" customHeight="1">
      <c r="A216" s="39"/>
      <c r="B216" s="45"/>
      <c r="C216" s="288" t="s">
        <v>19</v>
      </c>
      <c r="D216" s="288" t="s">
        <v>782</v>
      </c>
      <c r="E216" s="18" t="s">
        <v>19</v>
      </c>
      <c r="F216" s="289">
        <v>2.0249999999999999</v>
      </c>
      <c r="G216" s="39"/>
      <c r="H216" s="45"/>
    </row>
    <row r="217" s="2" customFormat="1" ht="16.8" customHeight="1">
      <c r="A217" s="39"/>
      <c r="B217" s="45"/>
      <c r="C217" s="288" t="s">
        <v>19</v>
      </c>
      <c r="D217" s="288" t="s">
        <v>783</v>
      </c>
      <c r="E217" s="18" t="s">
        <v>19</v>
      </c>
      <c r="F217" s="289">
        <v>1.1299999999999999</v>
      </c>
      <c r="G217" s="39"/>
      <c r="H217" s="45"/>
    </row>
    <row r="218" s="2" customFormat="1" ht="16.8" customHeight="1">
      <c r="A218" s="39"/>
      <c r="B218" s="45"/>
      <c r="C218" s="288" t="s">
        <v>19</v>
      </c>
      <c r="D218" s="288" t="s">
        <v>784</v>
      </c>
      <c r="E218" s="18" t="s">
        <v>19</v>
      </c>
      <c r="F218" s="289">
        <v>1.8080000000000001</v>
      </c>
      <c r="G218" s="39"/>
      <c r="H218" s="45"/>
    </row>
    <row r="219" s="2" customFormat="1" ht="16.8" customHeight="1">
      <c r="A219" s="39"/>
      <c r="B219" s="45"/>
      <c r="C219" s="288" t="s">
        <v>19</v>
      </c>
      <c r="D219" s="288" t="s">
        <v>785</v>
      </c>
      <c r="E219" s="18" t="s">
        <v>19</v>
      </c>
      <c r="F219" s="289">
        <v>0.80000000000000004</v>
      </c>
      <c r="G219" s="39"/>
      <c r="H219" s="45"/>
    </row>
    <row r="220" s="2" customFormat="1" ht="16.8" customHeight="1">
      <c r="A220" s="39"/>
      <c r="B220" s="45"/>
      <c r="C220" s="288" t="s">
        <v>696</v>
      </c>
      <c r="D220" s="288" t="s">
        <v>166</v>
      </c>
      <c r="E220" s="18" t="s">
        <v>19</v>
      </c>
      <c r="F220" s="289">
        <v>12.894</v>
      </c>
      <c r="G220" s="39"/>
      <c r="H220" s="45"/>
    </row>
    <row r="221" s="2" customFormat="1" ht="16.8" customHeight="1">
      <c r="A221" s="39"/>
      <c r="B221" s="45"/>
      <c r="C221" s="290" t="s">
        <v>995</v>
      </c>
      <c r="D221" s="39"/>
      <c r="E221" s="39"/>
      <c r="F221" s="39"/>
      <c r="G221" s="39"/>
      <c r="H221" s="45"/>
    </row>
    <row r="222" s="2" customFormat="1" ht="16.8" customHeight="1">
      <c r="A222" s="39"/>
      <c r="B222" s="45"/>
      <c r="C222" s="288" t="s">
        <v>382</v>
      </c>
      <c r="D222" s="288" t="s">
        <v>1016</v>
      </c>
      <c r="E222" s="18" t="s">
        <v>160</v>
      </c>
      <c r="F222" s="289">
        <v>12.894</v>
      </c>
      <c r="G222" s="39"/>
      <c r="H222" s="45"/>
    </row>
    <row r="223" s="2" customFormat="1" ht="16.8" customHeight="1">
      <c r="A223" s="39"/>
      <c r="B223" s="45"/>
      <c r="C223" s="288" t="s">
        <v>181</v>
      </c>
      <c r="D223" s="288" t="s">
        <v>997</v>
      </c>
      <c r="E223" s="18" t="s">
        <v>160</v>
      </c>
      <c r="F223" s="289">
        <v>80.263000000000005</v>
      </c>
      <c r="G223" s="39"/>
      <c r="H223" s="45"/>
    </row>
    <row r="224" s="2" customFormat="1" ht="16.8" customHeight="1">
      <c r="A224" s="39"/>
      <c r="B224" s="45"/>
      <c r="C224" s="288" t="s">
        <v>505</v>
      </c>
      <c r="D224" s="288" t="s">
        <v>998</v>
      </c>
      <c r="E224" s="18" t="s">
        <v>160</v>
      </c>
      <c r="F224" s="289">
        <v>93.632000000000005</v>
      </c>
      <c r="G224" s="39"/>
      <c r="H224" s="45"/>
    </row>
    <row r="225" s="2" customFormat="1" ht="16.8" customHeight="1">
      <c r="A225" s="39"/>
      <c r="B225" s="45"/>
      <c r="C225" s="284" t="s">
        <v>96</v>
      </c>
      <c r="D225" s="285" t="s">
        <v>19</v>
      </c>
      <c r="E225" s="286" t="s">
        <v>19</v>
      </c>
      <c r="F225" s="287">
        <v>8.4770000000000003</v>
      </c>
      <c r="G225" s="39"/>
      <c r="H225" s="45"/>
    </row>
    <row r="226" s="2" customFormat="1" ht="16.8" customHeight="1">
      <c r="A226" s="39"/>
      <c r="B226" s="45"/>
      <c r="C226" s="288" t="s">
        <v>19</v>
      </c>
      <c r="D226" s="288" t="s">
        <v>780</v>
      </c>
      <c r="E226" s="18" t="s">
        <v>19</v>
      </c>
      <c r="F226" s="289">
        <v>0</v>
      </c>
      <c r="G226" s="39"/>
      <c r="H226" s="45"/>
    </row>
    <row r="227" s="2" customFormat="1" ht="16.8" customHeight="1">
      <c r="A227" s="39"/>
      <c r="B227" s="45"/>
      <c r="C227" s="288" t="s">
        <v>19</v>
      </c>
      <c r="D227" s="288" t="s">
        <v>788</v>
      </c>
      <c r="E227" s="18" t="s">
        <v>19</v>
      </c>
      <c r="F227" s="289">
        <v>1.0800000000000001</v>
      </c>
      <c r="G227" s="39"/>
      <c r="H227" s="45"/>
    </row>
    <row r="228" s="2" customFormat="1" ht="16.8" customHeight="1">
      <c r="A228" s="39"/>
      <c r="B228" s="45"/>
      <c r="C228" s="288" t="s">
        <v>19</v>
      </c>
      <c r="D228" s="288" t="s">
        <v>789</v>
      </c>
      <c r="E228" s="18" t="s">
        <v>19</v>
      </c>
      <c r="F228" s="289">
        <v>7.3970000000000002</v>
      </c>
      <c r="G228" s="39"/>
      <c r="H228" s="45"/>
    </row>
    <row r="229" s="2" customFormat="1" ht="16.8" customHeight="1">
      <c r="A229" s="39"/>
      <c r="B229" s="45"/>
      <c r="C229" s="288" t="s">
        <v>96</v>
      </c>
      <c r="D229" s="288" t="s">
        <v>166</v>
      </c>
      <c r="E229" s="18" t="s">
        <v>19</v>
      </c>
      <c r="F229" s="289">
        <v>8.4770000000000003</v>
      </c>
      <c r="G229" s="39"/>
      <c r="H229" s="45"/>
    </row>
    <row r="230" s="2" customFormat="1" ht="16.8" customHeight="1">
      <c r="A230" s="39"/>
      <c r="B230" s="45"/>
      <c r="C230" s="290" t="s">
        <v>995</v>
      </c>
      <c r="D230" s="39"/>
      <c r="E230" s="39"/>
      <c r="F230" s="39"/>
      <c r="G230" s="39"/>
      <c r="H230" s="45"/>
    </row>
    <row r="231" s="2" customFormat="1" ht="16.8" customHeight="1">
      <c r="A231" s="39"/>
      <c r="B231" s="45"/>
      <c r="C231" s="288" t="s">
        <v>390</v>
      </c>
      <c r="D231" s="288" t="s">
        <v>999</v>
      </c>
      <c r="E231" s="18" t="s">
        <v>160</v>
      </c>
      <c r="F231" s="289">
        <v>8.4770000000000003</v>
      </c>
      <c r="G231" s="39"/>
      <c r="H231" s="45"/>
    </row>
    <row r="232" s="2" customFormat="1" ht="16.8" customHeight="1">
      <c r="A232" s="39"/>
      <c r="B232" s="45"/>
      <c r="C232" s="288" t="s">
        <v>181</v>
      </c>
      <c r="D232" s="288" t="s">
        <v>997</v>
      </c>
      <c r="E232" s="18" t="s">
        <v>160</v>
      </c>
      <c r="F232" s="289">
        <v>80.263000000000005</v>
      </c>
      <c r="G232" s="39"/>
      <c r="H232" s="45"/>
    </row>
    <row r="233" s="2" customFormat="1" ht="16.8" customHeight="1">
      <c r="A233" s="39"/>
      <c r="B233" s="45"/>
      <c r="C233" s="288" t="s">
        <v>505</v>
      </c>
      <c r="D233" s="288" t="s">
        <v>998</v>
      </c>
      <c r="E233" s="18" t="s">
        <v>160</v>
      </c>
      <c r="F233" s="289">
        <v>93.632000000000005</v>
      </c>
      <c r="G233" s="39"/>
      <c r="H233" s="45"/>
    </row>
    <row r="234" s="2" customFormat="1" ht="16.8" customHeight="1">
      <c r="A234" s="39"/>
      <c r="B234" s="45"/>
      <c r="C234" s="284" t="s">
        <v>101</v>
      </c>
      <c r="D234" s="285" t="s">
        <v>19</v>
      </c>
      <c r="E234" s="286" t="s">
        <v>19</v>
      </c>
      <c r="F234" s="287">
        <v>34.740000000000002</v>
      </c>
      <c r="G234" s="39"/>
      <c r="H234" s="45"/>
    </row>
    <row r="235" s="2" customFormat="1" ht="16.8" customHeight="1">
      <c r="A235" s="39"/>
      <c r="B235" s="45"/>
      <c r="C235" s="288" t="s">
        <v>19</v>
      </c>
      <c r="D235" s="288" t="s">
        <v>725</v>
      </c>
      <c r="E235" s="18" t="s">
        <v>19</v>
      </c>
      <c r="F235" s="289">
        <v>34.740000000000002</v>
      </c>
      <c r="G235" s="39"/>
      <c r="H235" s="45"/>
    </row>
    <row r="236" s="2" customFormat="1" ht="16.8" customHeight="1">
      <c r="A236" s="39"/>
      <c r="B236" s="45"/>
      <c r="C236" s="288" t="s">
        <v>101</v>
      </c>
      <c r="D236" s="288" t="s">
        <v>166</v>
      </c>
      <c r="E236" s="18" t="s">
        <v>19</v>
      </c>
      <c r="F236" s="289">
        <v>34.740000000000002</v>
      </c>
      <c r="G236" s="39"/>
      <c r="H236" s="45"/>
    </row>
    <row r="237" s="2" customFormat="1" ht="16.8" customHeight="1">
      <c r="A237" s="39"/>
      <c r="B237" s="45"/>
      <c r="C237" s="290" t="s">
        <v>995</v>
      </c>
      <c r="D237" s="39"/>
      <c r="E237" s="39"/>
      <c r="F237" s="39"/>
      <c r="G237" s="39"/>
      <c r="H237" s="45"/>
    </row>
    <row r="238" s="2" customFormat="1" ht="16.8" customHeight="1">
      <c r="A238" s="39"/>
      <c r="B238" s="45"/>
      <c r="C238" s="288" t="s">
        <v>431</v>
      </c>
      <c r="D238" s="288" t="s">
        <v>432</v>
      </c>
      <c r="E238" s="18" t="s">
        <v>160</v>
      </c>
      <c r="F238" s="289">
        <v>34.740000000000002</v>
      </c>
      <c r="G238" s="39"/>
      <c r="H238" s="45"/>
    </row>
    <row r="239" s="2" customFormat="1" ht="16.8" customHeight="1">
      <c r="A239" s="39"/>
      <c r="B239" s="45"/>
      <c r="C239" s="288" t="s">
        <v>197</v>
      </c>
      <c r="D239" s="288" t="s">
        <v>1002</v>
      </c>
      <c r="E239" s="18" t="s">
        <v>199</v>
      </c>
      <c r="F239" s="289">
        <v>2.0840000000000001</v>
      </c>
      <c r="G239" s="39"/>
      <c r="H239" s="45"/>
    </row>
    <row r="240" s="2" customFormat="1" ht="16.8" customHeight="1">
      <c r="A240" s="39"/>
      <c r="B240" s="45"/>
      <c r="C240" s="288" t="s">
        <v>203</v>
      </c>
      <c r="D240" s="288" t="s">
        <v>1003</v>
      </c>
      <c r="E240" s="18" t="s">
        <v>205</v>
      </c>
      <c r="F240" s="289">
        <v>0.069000000000000006</v>
      </c>
      <c r="G240" s="39"/>
      <c r="H240" s="45"/>
    </row>
    <row r="241" s="2" customFormat="1" ht="16.8" customHeight="1">
      <c r="A241" s="39"/>
      <c r="B241" s="45"/>
      <c r="C241" s="288" t="s">
        <v>210</v>
      </c>
      <c r="D241" s="288" t="s">
        <v>1004</v>
      </c>
      <c r="E241" s="18" t="s">
        <v>199</v>
      </c>
      <c r="F241" s="289">
        <v>0.69499999999999995</v>
      </c>
      <c r="G241" s="39"/>
      <c r="H241" s="45"/>
    </row>
    <row r="242" s="2" customFormat="1" ht="16.8" customHeight="1">
      <c r="A242" s="39"/>
      <c r="B242" s="45"/>
      <c r="C242" s="288" t="s">
        <v>416</v>
      </c>
      <c r="D242" s="288" t="s">
        <v>1005</v>
      </c>
      <c r="E242" s="18" t="s">
        <v>160</v>
      </c>
      <c r="F242" s="289">
        <v>34.740000000000002</v>
      </c>
      <c r="G242" s="39"/>
      <c r="H242" s="45"/>
    </row>
    <row r="243" s="2" customFormat="1" ht="16.8" customHeight="1">
      <c r="A243" s="39"/>
      <c r="B243" s="45"/>
      <c r="C243" s="288" t="s">
        <v>421</v>
      </c>
      <c r="D243" s="288" t="s">
        <v>1006</v>
      </c>
      <c r="E243" s="18" t="s">
        <v>160</v>
      </c>
      <c r="F243" s="289">
        <v>34.740000000000002</v>
      </c>
      <c r="G243" s="39"/>
      <c r="H243" s="45"/>
    </row>
    <row r="244" s="2" customFormat="1" ht="16.8" customHeight="1">
      <c r="A244" s="39"/>
      <c r="B244" s="45"/>
      <c r="C244" s="288" t="s">
        <v>685</v>
      </c>
      <c r="D244" s="288" t="s">
        <v>1023</v>
      </c>
      <c r="E244" s="18" t="s">
        <v>160</v>
      </c>
      <c r="F244" s="289">
        <v>34.740000000000002</v>
      </c>
      <c r="G244" s="39"/>
      <c r="H244" s="45"/>
    </row>
    <row r="245" s="2" customFormat="1" ht="16.8" customHeight="1">
      <c r="A245" s="39"/>
      <c r="B245" s="45"/>
      <c r="C245" s="288" t="s">
        <v>505</v>
      </c>
      <c r="D245" s="288" t="s">
        <v>998</v>
      </c>
      <c r="E245" s="18" t="s">
        <v>160</v>
      </c>
      <c r="F245" s="289">
        <v>93.632000000000005</v>
      </c>
      <c r="G245" s="39"/>
      <c r="H245" s="45"/>
    </row>
    <row r="246" s="2" customFormat="1" ht="16.8" customHeight="1">
      <c r="A246" s="39"/>
      <c r="B246" s="45"/>
      <c r="C246" s="288" t="s">
        <v>219</v>
      </c>
      <c r="D246" s="288" t="s">
        <v>1008</v>
      </c>
      <c r="E246" s="18" t="s">
        <v>160</v>
      </c>
      <c r="F246" s="289">
        <v>34.740000000000002</v>
      </c>
      <c r="G246" s="39"/>
      <c r="H246" s="45"/>
    </row>
    <row r="247" s="2" customFormat="1" ht="16.8" customHeight="1">
      <c r="A247" s="39"/>
      <c r="B247" s="45"/>
      <c r="C247" s="288" t="s">
        <v>225</v>
      </c>
      <c r="D247" s="288" t="s">
        <v>1009</v>
      </c>
      <c r="E247" s="18" t="s">
        <v>160</v>
      </c>
      <c r="F247" s="289">
        <v>34.740000000000002</v>
      </c>
      <c r="G247" s="39"/>
      <c r="H247" s="45"/>
    </row>
    <row r="248" s="2" customFormat="1" ht="16.8" customHeight="1">
      <c r="A248" s="39"/>
      <c r="B248" s="45"/>
      <c r="C248" s="288" t="s">
        <v>243</v>
      </c>
      <c r="D248" s="288" t="s">
        <v>1010</v>
      </c>
      <c r="E248" s="18" t="s">
        <v>199</v>
      </c>
      <c r="F248" s="289">
        <v>3.4740000000000002</v>
      </c>
      <c r="G248" s="39"/>
      <c r="H248" s="45"/>
    </row>
    <row r="249" s="2" customFormat="1" ht="16.8" customHeight="1">
      <c r="A249" s="39"/>
      <c r="B249" s="45"/>
      <c r="C249" s="288" t="s">
        <v>308</v>
      </c>
      <c r="D249" s="288" t="s">
        <v>309</v>
      </c>
      <c r="E249" s="18" t="s">
        <v>160</v>
      </c>
      <c r="F249" s="289">
        <v>40.488999999999997</v>
      </c>
      <c r="G249" s="39"/>
      <c r="H249" s="45"/>
    </row>
    <row r="250" s="2" customFormat="1" ht="16.8" customHeight="1">
      <c r="A250" s="39"/>
      <c r="B250" s="45"/>
      <c r="C250" s="288" t="s">
        <v>523</v>
      </c>
      <c r="D250" s="288" t="s">
        <v>524</v>
      </c>
      <c r="E250" s="18" t="s">
        <v>160</v>
      </c>
      <c r="F250" s="289">
        <v>36.476999999999997</v>
      </c>
      <c r="G250" s="39"/>
      <c r="H250" s="45"/>
    </row>
    <row r="251" s="2" customFormat="1">
      <c r="A251" s="39"/>
      <c r="B251" s="45"/>
      <c r="C251" s="288" t="s">
        <v>297</v>
      </c>
      <c r="D251" s="288" t="s">
        <v>298</v>
      </c>
      <c r="E251" s="18" t="s">
        <v>160</v>
      </c>
      <c r="F251" s="289">
        <v>35.435000000000002</v>
      </c>
      <c r="G251" s="39"/>
      <c r="H251" s="45"/>
    </row>
    <row r="252" s="2" customFormat="1" ht="16.8" customHeight="1">
      <c r="A252" s="39"/>
      <c r="B252" s="45"/>
      <c r="C252" s="284" t="s">
        <v>1026</v>
      </c>
      <c r="D252" s="285" t="s">
        <v>19</v>
      </c>
      <c r="E252" s="286" t="s">
        <v>19</v>
      </c>
      <c r="F252" s="287">
        <v>39.18</v>
      </c>
      <c r="G252" s="39"/>
      <c r="H252" s="45"/>
    </row>
    <row r="253" s="2" customFormat="1" ht="16.8" customHeight="1">
      <c r="A253" s="39"/>
      <c r="B253" s="45"/>
      <c r="C253" s="284" t="s">
        <v>103</v>
      </c>
      <c r="D253" s="285" t="s">
        <v>19</v>
      </c>
      <c r="E253" s="286" t="s">
        <v>19</v>
      </c>
      <c r="F253" s="287">
        <v>93.632000000000005</v>
      </c>
      <c r="G253" s="39"/>
      <c r="H253" s="45"/>
    </row>
    <row r="254" s="2" customFormat="1" ht="16.8" customHeight="1">
      <c r="A254" s="39"/>
      <c r="B254" s="45"/>
      <c r="C254" s="288" t="s">
        <v>19</v>
      </c>
      <c r="D254" s="288" t="s">
        <v>108</v>
      </c>
      <c r="E254" s="18" t="s">
        <v>19</v>
      </c>
      <c r="F254" s="289">
        <v>80.263000000000005</v>
      </c>
      <c r="G254" s="39"/>
      <c r="H254" s="45"/>
    </row>
    <row r="255" s="2" customFormat="1" ht="16.8" customHeight="1">
      <c r="A255" s="39"/>
      <c r="B255" s="45"/>
      <c r="C255" s="288" t="s">
        <v>19</v>
      </c>
      <c r="D255" s="288" t="s">
        <v>101</v>
      </c>
      <c r="E255" s="18" t="s">
        <v>19</v>
      </c>
      <c r="F255" s="289">
        <v>34.740000000000002</v>
      </c>
      <c r="G255" s="39"/>
      <c r="H255" s="45"/>
    </row>
    <row r="256" s="2" customFormat="1" ht="16.8" customHeight="1">
      <c r="A256" s="39"/>
      <c r="B256" s="45"/>
      <c r="C256" s="288" t="s">
        <v>19</v>
      </c>
      <c r="D256" s="288" t="s">
        <v>509</v>
      </c>
      <c r="E256" s="18" t="s">
        <v>19</v>
      </c>
      <c r="F256" s="289">
        <v>-12.894</v>
      </c>
      <c r="G256" s="39"/>
      <c r="H256" s="45"/>
    </row>
    <row r="257" s="2" customFormat="1" ht="16.8" customHeight="1">
      <c r="A257" s="39"/>
      <c r="B257" s="45"/>
      <c r="C257" s="288" t="s">
        <v>19</v>
      </c>
      <c r="D257" s="288" t="s">
        <v>510</v>
      </c>
      <c r="E257" s="18" t="s">
        <v>19</v>
      </c>
      <c r="F257" s="289">
        <v>-8.4770000000000003</v>
      </c>
      <c r="G257" s="39"/>
      <c r="H257" s="45"/>
    </row>
    <row r="258" s="2" customFormat="1" ht="16.8" customHeight="1">
      <c r="A258" s="39"/>
      <c r="B258" s="45"/>
      <c r="C258" s="288" t="s">
        <v>103</v>
      </c>
      <c r="D258" s="288" t="s">
        <v>166</v>
      </c>
      <c r="E258" s="18" t="s">
        <v>19</v>
      </c>
      <c r="F258" s="289">
        <v>93.632000000000005</v>
      </c>
      <c r="G258" s="39"/>
      <c r="H258" s="45"/>
    </row>
    <row r="259" s="2" customFormat="1" ht="16.8" customHeight="1">
      <c r="A259" s="39"/>
      <c r="B259" s="45"/>
      <c r="C259" s="290" t="s">
        <v>995</v>
      </c>
      <c r="D259" s="39"/>
      <c r="E259" s="39"/>
      <c r="F259" s="39"/>
      <c r="G259" s="39"/>
      <c r="H259" s="45"/>
    </row>
    <row r="260" s="2" customFormat="1" ht="16.8" customHeight="1">
      <c r="A260" s="39"/>
      <c r="B260" s="45"/>
      <c r="C260" s="288" t="s">
        <v>505</v>
      </c>
      <c r="D260" s="288" t="s">
        <v>998</v>
      </c>
      <c r="E260" s="18" t="s">
        <v>160</v>
      </c>
      <c r="F260" s="289">
        <v>93.632000000000005</v>
      </c>
      <c r="G260" s="39"/>
      <c r="H260" s="45"/>
    </row>
    <row r="261" s="2" customFormat="1" ht="16.8" customHeight="1">
      <c r="A261" s="39"/>
      <c r="B261" s="45"/>
      <c r="C261" s="288" t="s">
        <v>493</v>
      </c>
      <c r="D261" s="288" t="s">
        <v>494</v>
      </c>
      <c r="E261" s="18" t="s">
        <v>160</v>
      </c>
      <c r="F261" s="289">
        <v>93.632000000000005</v>
      </c>
      <c r="G261" s="39"/>
      <c r="H261" s="45"/>
    </row>
    <row r="262" s="2" customFormat="1" ht="16.8" customHeight="1">
      <c r="A262" s="39"/>
      <c r="B262" s="45"/>
      <c r="C262" s="288" t="s">
        <v>513</v>
      </c>
      <c r="D262" s="288" t="s">
        <v>1011</v>
      </c>
      <c r="E262" s="18" t="s">
        <v>160</v>
      </c>
      <c r="F262" s="289">
        <v>93.632000000000005</v>
      </c>
      <c r="G262" s="39"/>
      <c r="H262" s="45"/>
    </row>
    <row r="263" s="2" customFormat="1" ht="16.8" customHeight="1">
      <c r="A263" s="39"/>
      <c r="B263" s="45"/>
      <c r="C263" s="288" t="s">
        <v>536</v>
      </c>
      <c r="D263" s="288" t="s">
        <v>1012</v>
      </c>
      <c r="E263" s="18" t="s">
        <v>160</v>
      </c>
      <c r="F263" s="289">
        <v>93.632000000000005</v>
      </c>
      <c r="G263" s="39"/>
      <c r="H263" s="45"/>
    </row>
    <row r="264" s="2" customFormat="1" ht="16.8" customHeight="1">
      <c r="A264" s="39"/>
      <c r="B264" s="45"/>
      <c r="C264" s="284" t="s">
        <v>105</v>
      </c>
      <c r="D264" s="285" t="s">
        <v>19</v>
      </c>
      <c r="E264" s="286" t="s">
        <v>19</v>
      </c>
      <c r="F264" s="287">
        <v>16.472999999999999</v>
      </c>
      <c r="G264" s="39"/>
      <c r="H264" s="45"/>
    </row>
    <row r="265" s="2" customFormat="1" ht="16.8" customHeight="1">
      <c r="A265" s="39"/>
      <c r="B265" s="45"/>
      <c r="C265" s="288" t="s">
        <v>19</v>
      </c>
      <c r="D265" s="288" t="s">
        <v>805</v>
      </c>
      <c r="E265" s="18" t="s">
        <v>19</v>
      </c>
      <c r="F265" s="289">
        <v>0</v>
      </c>
      <c r="G265" s="39"/>
      <c r="H265" s="45"/>
    </row>
    <row r="266" s="2" customFormat="1" ht="16.8" customHeight="1">
      <c r="A266" s="39"/>
      <c r="B266" s="45"/>
      <c r="C266" s="288" t="s">
        <v>19</v>
      </c>
      <c r="D266" s="288" t="s">
        <v>806</v>
      </c>
      <c r="E266" s="18" t="s">
        <v>19</v>
      </c>
      <c r="F266" s="289">
        <v>0.48099999999999998</v>
      </c>
      <c r="G266" s="39"/>
      <c r="H266" s="45"/>
    </row>
    <row r="267" s="2" customFormat="1" ht="16.8" customHeight="1">
      <c r="A267" s="39"/>
      <c r="B267" s="45"/>
      <c r="C267" s="288" t="s">
        <v>19</v>
      </c>
      <c r="D267" s="288" t="s">
        <v>468</v>
      </c>
      <c r="E267" s="18" t="s">
        <v>19</v>
      </c>
      <c r="F267" s="289">
        <v>2.3759999999999999</v>
      </c>
      <c r="G267" s="39"/>
      <c r="H267" s="45"/>
    </row>
    <row r="268" s="2" customFormat="1" ht="16.8" customHeight="1">
      <c r="A268" s="39"/>
      <c r="B268" s="45"/>
      <c r="C268" s="288" t="s">
        <v>19</v>
      </c>
      <c r="D268" s="288" t="s">
        <v>807</v>
      </c>
      <c r="E268" s="18" t="s">
        <v>19</v>
      </c>
      <c r="F268" s="289">
        <v>6.4020000000000001</v>
      </c>
      <c r="G268" s="39"/>
      <c r="H268" s="45"/>
    </row>
    <row r="269" s="2" customFormat="1" ht="16.8" customHeight="1">
      <c r="A269" s="39"/>
      <c r="B269" s="45"/>
      <c r="C269" s="288" t="s">
        <v>19</v>
      </c>
      <c r="D269" s="288" t="s">
        <v>808</v>
      </c>
      <c r="E269" s="18" t="s">
        <v>19</v>
      </c>
      <c r="F269" s="289">
        <v>1.571</v>
      </c>
      <c r="G269" s="39"/>
      <c r="H269" s="45"/>
    </row>
    <row r="270" s="2" customFormat="1" ht="16.8" customHeight="1">
      <c r="A270" s="39"/>
      <c r="B270" s="45"/>
      <c r="C270" s="288" t="s">
        <v>19</v>
      </c>
      <c r="D270" s="288" t="s">
        <v>809</v>
      </c>
      <c r="E270" s="18" t="s">
        <v>19</v>
      </c>
      <c r="F270" s="289">
        <v>3.5640000000000001</v>
      </c>
      <c r="G270" s="39"/>
      <c r="H270" s="45"/>
    </row>
    <row r="271" s="2" customFormat="1" ht="16.8" customHeight="1">
      <c r="A271" s="39"/>
      <c r="B271" s="45"/>
      <c r="C271" s="288" t="s">
        <v>19</v>
      </c>
      <c r="D271" s="288" t="s">
        <v>810</v>
      </c>
      <c r="E271" s="18" t="s">
        <v>19</v>
      </c>
      <c r="F271" s="289">
        <v>0</v>
      </c>
      <c r="G271" s="39"/>
      <c r="H271" s="45"/>
    </row>
    <row r="272" s="2" customFormat="1" ht="16.8" customHeight="1">
      <c r="A272" s="39"/>
      <c r="B272" s="45"/>
      <c r="C272" s="288" t="s">
        <v>19</v>
      </c>
      <c r="D272" s="288" t="s">
        <v>811</v>
      </c>
      <c r="E272" s="18" t="s">
        <v>19</v>
      </c>
      <c r="F272" s="289">
        <v>2.0790000000000002</v>
      </c>
      <c r="G272" s="39"/>
      <c r="H272" s="45"/>
    </row>
    <row r="273" s="2" customFormat="1" ht="16.8" customHeight="1">
      <c r="A273" s="39"/>
      <c r="B273" s="45"/>
      <c r="C273" s="288" t="s">
        <v>105</v>
      </c>
      <c r="D273" s="288" t="s">
        <v>166</v>
      </c>
      <c r="E273" s="18" t="s">
        <v>19</v>
      </c>
      <c r="F273" s="289">
        <v>16.472999999999999</v>
      </c>
      <c r="G273" s="39"/>
      <c r="H273" s="45"/>
    </row>
    <row r="274" s="2" customFormat="1" ht="16.8" customHeight="1">
      <c r="A274" s="39"/>
      <c r="B274" s="45"/>
      <c r="C274" s="290" t="s">
        <v>995</v>
      </c>
      <c r="D274" s="39"/>
      <c r="E274" s="39"/>
      <c r="F274" s="39"/>
      <c r="G274" s="39"/>
      <c r="H274" s="45"/>
    </row>
    <row r="275" s="2" customFormat="1" ht="16.8" customHeight="1">
      <c r="A275" s="39"/>
      <c r="B275" s="45"/>
      <c r="C275" s="288" t="s">
        <v>458</v>
      </c>
      <c r="D275" s="288" t="s">
        <v>1013</v>
      </c>
      <c r="E275" s="18" t="s">
        <v>160</v>
      </c>
      <c r="F275" s="289">
        <v>16.472999999999999</v>
      </c>
      <c r="G275" s="39"/>
      <c r="H275" s="45"/>
    </row>
    <row r="276" s="2" customFormat="1" ht="16.8" customHeight="1">
      <c r="A276" s="39"/>
      <c r="B276" s="45"/>
      <c r="C276" s="288" t="s">
        <v>477</v>
      </c>
      <c r="D276" s="288" t="s">
        <v>1014</v>
      </c>
      <c r="E276" s="18" t="s">
        <v>160</v>
      </c>
      <c r="F276" s="289">
        <v>16.472999999999999</v>
      </c>
      <c r="G276" s="39"/>
      <c r="H276" s="45"/>
    </row>
    <row r="277" s="2" customFormat="1" ht="16.8" customHeight="1">
      <c r="A277" s="39"/>
      <c r="B277" s="45"/>
      <c r="C277" s="284" t="s">
        <v>108</v>
      </c>
      <c r="D277" s="285" t="s">
        <v>19</v>
      </c>
      <c r="E277" s="286" t="s">
        <v>19</v>
      </c>
      <c r="F277" s="287">
        <v>80.263000000000005</v>
      </c>
      <c r="G277" s="39"/>
      <c r="H277" s="45"/>
    </row>
    <row r="278" s="2" customFormat="1" ht="16.8" customHeight="1">
      <c r="A278" s="39"/>
      <c r="B278" s="45"/>
      <c r="C278" s="288" t="s">
        <v>19</v>
      </c>
      <c r="D278" s="288" t="s">
        <v>732</v>
      </c>
      <c r="E278" s="18" t="s">
        <v>19</v>
      </c>
      <c r="F278" s="289">
        <v>18.215</v>
      </c>
      <c r="G278" s="39"/>
      <c r="H278" s="45"/>
    </row>
    <row r="279" s="2" customFormat="1" ht="16.8" customHeight="1">
      <c r="A279" s="39"/>
      <c r="B279" s="45"/>
      <c r="C279" s="288" t="s">
        <v>19</v>
      </c>
      <c r="D279" s="288" t="s">
        <v>733</v>
      </c>
      <c r="E279" s="18" t="s">
        <v>19</v>
      </c>
      <c r="F279" s="289">
        <v>-0.94099999999999995</v>
      </c>
      <c r="G279" s="39"/>
      <c r="H279" s="45"/>
    </row>
    <row r="280" s="2" customFormat="1" ht="16.8" customHeight="1">
      <c r="A280" s="39"/>
      <c r="B280" s="45"/>
      <c r="C280" s="288" t="s">
        <v>19</v>
      </c>
      <c r="D280" s="288" t="s">
        <v>734</v>
      </c>
      <c r="E280" s="18" t="s">
        <v>19</v>
      </c>
      <c r="F280" s="289">
        <v>6.1580000000000004</v>
      </c>
      <c r="G280" s="39"/>
      <c r="H280" s="45"/>
    </row>
    <row r="281" s="2" customFormat="1" ht="16.8" customHeight="1">
      <c r="A281" s="39"/>
      <c r="B281" s="45"/>
      <c r="C281" s="288" t="s">
        <v>19</v>
      </c>
      <c r="D281" s="288" t="s">
        <v>735</v>
      </c>
      <c r="E281" s="18" t="s">
        <v>19</v>
      </c>
      <c r="F281" s="289">
        <v>0.96299999999999997</v>
      </c>
      <c r="G281" s="39"/>
      <c r="H281" s="45"/>
    </row>
    <row r="282" s="2" customFormat="1" ht="16.8" customHeight="1">
      <c r="A282" s="39"/>
      <c r="B282" s="45"/>
      <c r="C282" s="288" t="s">
        <v>19</v>
      </c>
      <c r="D282" s="288" t="s">
        <v>732</v>
      </c>
      <c r="E282" s="18" t="s">
        <v>19</v>
      </c>
      <c r="F282" s="289">
        <v>18.215</v>
      </c>
      <c r="G282" s="39"/>
      <c r="H282" s="45"/>
    </row>
    <row r="283" s="2" customFormat="1" ht="16.8" customHeight="1">
      <c r="A283" s="39"/>
      <c r="B283" s="45"/>
      <c r="C283" s="288" t="s">
        <v>19</v>
      </c>
      <c r="D283" s="288" t="s">
        <v>736</v>
      </c>
      <c r="E283" s="18" t="s">
        <v>19</v>
      </c>
      <c r="F283" s="289">
        <v>-0.873</v>
      </c>
      <c r="G283" s="39"/>
      <c r="H283" s="45"/>
    </row>
    <row r="284" s="2" customFormat="1" ht="16.8" customHeight="1">
      <c r="A284" s="39"/>
      <c r="B284" s="45"/>
      <c r="C284" s="288" t="s">
        <v>19</v>
      </c>
      <c r="D284" s="288" t="s">
        <v>737</v>
      </c>
      <c r="E284" s="18" t="s">
        <v>19</v>
      </c>
      <c r="F284" s="289">
        <v>-1.75</v>
      </c>
      <c r="G284" s="39"/>
      <c r="H284" s="45"/>
    </row>
    <row r="285" s="2" customFormat="1" ht="16.8" customHeight="1">
      <c r="A285" s="39"/>
      <c r="B285" s="45"/>
      <c r="C285" s="288" t="s">
        <v>19</v>
      </c>
      <c r="D285" s="288" t="s">
        <v>738</v>
      </c>
      <c r="E285" s="18" t="s">
        <v>19</v>
      </c>
      <c r="F285" s="289">
        <v>9.7850000000000001</v>
      </c>
      <c r="G285" s="39"/>
      <c r="H285" s="45"/>
    </row>
    <row r="286" s="2" customFormat="1" ht="16.8" customHeight="1">
      <c r="A286" s="39"/>
      <c r="B286" s="45"/>
      <c r="C286" s="288" t="s">
        <v>19</v>
      </c>
      <c r="D286" s="288" t="s">
        <v>739</v>
      </c>
      <c r="E286" s="18" t="s">
        <v>19</v>
      </c>
      <c r="F286" s="289">
        <v>-1.9319999999999999</v>
      </c>
      <c r="G286" s="39"/>
      <c r="H286" s="45"/>
    </row>
    <row r="287" s="2" customFormat="1" ht="16.8" customHeight="1">
      <c r="A287" s="39"/>
      <c r="B287" s="45"/>
      <c r="C287" s="288" t="s">
        <v>19</v>
      </c>
      <c r="D287" s="288" t="s">
        <v>740</v>
      </c>
      <c r="E287" s="18" t="s">
        <v>19</v>
      </c>
      <c r="F287" s="289">
        <v>17.913</v>
      </c>
      <c r="G287" s="39"/>
      <c r="H287" s="45"/>
    </row>
    <row r="288" s="2" customFormat="1" ht="16.8" customHeight="1">
      <c r="A288" s="39"/>
      <c r="B288" s="45"/>
      <c r="C288" s="288" t="s">
        <v>19</v>
      </c>
      <c r="D288" s="288" t="s">
        <v>741</v>
      </c>
      <c r="E288" s="18" t="s">
        <v>19</v>
      </c>
      <c r="F288" s="289">
        <v>-1.958</v>
      </c>
      <c r="G288" s="39"/>
      <c r="H288" s="45"/>
    </row>
    <row r="289" s="2" customFormat="1" ht="16.8" customHeight="1">
      <c r="A289" s="39"/>
      <c r="B289" s="45"/>
      <c r="C289" s="288" t="s">
        <v>19</v>
      </c>
      <c r="D289" s="288" t="s">
        <v>742</v>
      </c>
      <c r="E289" s="18" t="s">
        <v>19</v>
      </c>
      <c r="F289" s="289">
        <v>-2.1339999999999999</v>
      </c>
      <c r="G289" s="39"/>
      <c r="H289" s="45"/>
    </row>
    <row r="290" s="2" customFormat="1" ht="16.8" customHeight="1">
      <c r="A290" s="39"/>
      <c r="B290" s="45"/>
      <c r="C290" s="288" t="s">
        <v>19</v>
      </c>
      <c r="D290" s="288" t="s">
        <v>743</v>
      </c>
      <c r="E290" s="18" t="s">
        <v>19</v>
      </c>
      <c r="F290" s="289">
        <v>-2.7690000000000001</v>
      </c>
      <c r="G290" s="39"/>
      <c r="H290" s="45"/>
    </row>
    <row r="291" s="2" customFormat="1" ht="16.8" customHeight="1">
      <c r="A291" s="39"/>
      <c r="B291" s="45"/>
      <c r="C291" s="288" t="s">
        <v>19</v>
      </c>
      <c r="D291" s="288" t="s">
        <v>94</v>
      </c>
      <c r="E291" s="18" t="s">
        <v>19</v>
      </c>
      <c r="F291" s="289">
        <v>12.894</v>
      </c>
      <c r="G291" s="39"/>
      <c r="H291" s="45"/>
    </row>
    <row r="292" s="2" customFormat="1" ht="16.8" customHeight="1">
      <c r="A292" s="39"/>
      <c r="B292" s="45"/>
      <c r="C292" s="288" t="s">
        <v>19</v>
      </c>
      <c r="D292" s="288" t="s">
        <v>96</v>
      </c>
      <c r="E292" s="18" t="s">
        <v>19</v>
      </c>
      <c r="F292" s="289">
        <v>8.4770000000000003</v>
      </c>
      <c r="G292" s="39"/>
      <c r="H292" s="45"/>
    </row>
    <row r="293" s="2" customFormat="1" ht="16.8" customHeight="1">
      <c r="A293" s="39"/>
      <c r="B293" s="45"/>
      <c r="C293" s="288" t="s">
        <v>108</v>
      </c>
      <c r="D293" s="288" t="s">
        <v>166</v>
      </c>
      <c r="E293" s="18" t="s">
        <v>19</v>
      </c>
      <c r="F293" s="289">
        <v>80.263000000000005</v>
      </c>
      <c r="G293" s="39"/>
      <c r="H293" s="45"/>
    </row>
    <row r="294" s="2" customFormat="1" ht="16.8" customHeight="1">
      <c r="A294" s="39"/>
      <c r="B294" s="45"/>
      <c r="C294" s="290" t="s">
        <v>995</v>
      </c>
      <c r="D294" s="39"/>
      <c r="E294" s="39"/>
      <c r="F294" s="39"/>
      <c r="G294" s="39"/>
      <c r="H294" s="45"/>
    </row>
    <row r="295" s="2" customFormat="1" ht="16.8" customHeight="1">
      <c r="A295" s="39"/>
      <c r="B295" s="45"/>
      <c r="C295" s="288" t="s">
        <v>181</v>
      </c>
      <c r="D295" s="288" t="s">
        <v>997</v>
      </c>
      <c r="E295" s="18" t="s">
        <v>160</v>
      </c>
      <c r="F295" s="289">
        <v>80.263000000000005</v>
      </c>
      <c r="G295" s="39"/>
      <c r="H295" s="45"/>
    </row>
    <row r="296" s="2" customFormat="1" ht="16.8" customHeight="1">
      <c r="A296" s="39"/>
      <c r="B296" s="45"/>
      <c r="C296" s="288" t="s">
        <v>505</v>
      </c>
      <c r="D296" s="288" t="s">
        <v>998</v>
      </c>
      <c r="E296" s="18" t="s">
        <v>160</v>
      </c>
      <c r="F296" s="289">
        <v>93.632000000000005</v>
      </c>
      <c r="G296" s="39"/>
      <c r="H296" s="45"/>
    </row>
    <row r="297" s="2" customFormat="1" ht="26.4" customHeight="1">
      <c r="A297" s="39"/>
      <c r="B297" s="45"/>
      <c r="C297" s="283" t="s">
        <v>1027</v>
      </c>
      <c r="D297" s="283" t="s">
        <v>89</v>
      </c>
      <c r="E297" s="39"/>
      <c r="F297" s="39"/>
      <c r="G297" s="39"/>
      <c r="H297" s="45"/>
    </row>
    <row r="298" s="2" customFormat="1" ht="16.8" customHeight="1">
      <c r="A298" s="39"/>
      <c r="B298" s="45"/>
      <c r="C298" s="284" t="s">
        <v>94</v>
      </c>
      <c r="D298" s="285" t="s">
        <v>19</v>
      </c>
      <c r="E298" s="286" t="s">
        <v>19</v>
      </c>
      <c r="F298" s="287">
        <v>12.305999999999999</v>
      </c>
      <c r="G298" s="39"/>
      <c r="H298" s="45"/>
    </row>
    <row r="299" s="2" customFormat="1" ht="16.8" customHeight="1">
      <c r="A299" s="39"/>
      <c r="B299" s="45"/>
      <c r="C299" s="288" t="s">
        <v>19</v>
      </c>
      <c r="D299" s="288" t="s">
        <v>902</v>
      </c>
      <c r="E299" s="18" t="s">
        <v>19</v>
      </c>
      <c r="F299" s="289">
        <v>6.6559999999999997</v>
      </c>
      <c r="G299" s="39"/>
      <c r="H299" s="45"/>
    </row>
    <row r="300" s="2" customFormat="1" ht="16.8" customHeight="1">
      <c r="A300" s="39"/>
      <c r="B300" s="45"/>
      <c r="C300" s="288" t="s">
        <v>19</v>
      </c>
      <c r="D300" s="288" t="s">
        <v>782</v>
      </c>
      <c r="E300" s="18" t="s">
        <v>19</v>
      </c>
      <c r="F300" s="289">
        <v>2.0249999999999999</v>
      </c>
      <c r="G300" s="39"/>
      <c r="H300" s="45"/>
    </row>
    <row r="301" s="2" customFormat="1" ht="16.8" customHeight="1">
      <c r="A301" s="39"/>
      <c r="B301" s="45"/>
      <c r="C301" s="288" t="s">
        <v>19</v>
      </c>
      <c r="D301" s="288" t="s">
        <v>784</v>
      </c>
      <c r="E301" s="18" t="s">
        <v>19</v>
      </c>
      <c r="F301" s="289">
        <v>1.8080000000000001</v>
      </c>
      <c r="G301" s="39"/>
      <c r="H301" s="45"/>
    </row>
    <row r="302" s="2" customFormat="1" ht="16.8" customHeight="1">
      <c r="A302" s="39"/>
      <c r="B302" s="45"/>
      <c r="C302" s="288" t="s">
        <v>19</v>
      </c>
      <c r="D302" s="288" t="s">
        <v>903</v>
      </c>
      <c r="E302" s="18" t="s">
        <v>19</v>
      </c>
      <c r="F302" s="289">
        <v>1.0169999999999999</v>
      </c>
      <c r="G302" s="39"/>
      <c r="H302" s="45"/>
    </row>
    <row r="303" s="2" customFormat="1" ht="16.8" customHeight="1">
      <c r="A303" s="39"/>
      <c r="B303" s="45"/>
      <c r="C303" s="288" t="s">
        <v>19</v>
      </c>
      <c r="D303" s="288" t="s">
        <v>904</v>
      </c>
      <c r="E303" s="18" t="s">
        <v>19</v>
      </c>
      <c r="F303" s="289">
        <v>0</v>
      </c>
      <c r="G303" s="39"/>
      <c r="H303" s="45"/>
    </row>
    <row r="304" s="2" customFormat="1" ht="16.8" customHeight="1">
      <c r="A304" s="39"/>
      <c r="B304" s="45"/>
      <c r="C304" s="288" t="s">
        <v>19</v>
      </c>
      <c r="D304" s="288" t="s">
        <v>905</v>
      </c>
      <c r="E304" s="18" t="s">
        <v>19</v>
      </c>
      <c r="F304" s="289">
        <v>0.80000000000000004</v>
      </c>
      <c r="G304" s="39"/>
      <c r="H304" s="45"/>
    </row>
    <row r="305" s="2" customFormat="1" ht="16.8" customHeight="1">
      <c r="A305" s="39"/>
      <c r="B305" s="45"/>
      <c r="C305" s="288" t="s">
        <v>94</v>
      </c>
      <c r="D305" s="288" t="s">
        <v>166</v>
      </c>
      <c r="E305" s="18" t="s">
        <v>19</v>
      </c>
      <c r="F305" s="289">
        <v>12.305999999999999</v>
      </c>
      <c r="G305" s="39"/>
      <c r="H305" s="45"/>
    </row>
    <row r="306" s="2" customFormat="1" ht="16.8" customHeight="1">
      <c r="A306" s="39"/>
      <c r="B306" s="45"/>
      <c r="C306" s="290" t="s">
        <v>995</v>
      </c>
      <c r="D306" s="39"/>
      <c r="E306" s="39"/>
      <c r="F306" s="39"/>
      <c r="G306" s="39"/>
      <c r="H306" s="45"/>
    </row>
    <row r="307" s="2" customFormat="1" ht="16.8" customHeight="1">
      <c r="A307" s="39"/>
      <c r="B307" s="45"/>
      <c r="C307" s="288" t="s">
        <v>382</v>
      </c>
      <c r="D307" s="288" t="s">
        <v>1016</v>
      </c>
      <c r="E307" s="18" t="s">
        <v>160</v>
      </c>
      <c r="F307" s="289">
        <v>12.305999999999999</v>
      </c>
      <c r="G307" s="39"/>
      <c r="H307" s="45"/>
    </row>
    <row r="308" s="2" customFormat="1" ht="16.8" customHeight="1">
      <c r="A308" s="39"/>
      <c r="B308" s="45"/>
      <c r="C308" s="288" t="s">
        <v>181</v>
      </c>
      <c r="D308" s="288" t="s">
        <v>997</v>
      </c>
      <c r="E308" s="18" t="s">
        <v>160</v>
      </c>
      <c r="F308" s="289">
        <v>64.319000000000003</v>
      </c>
      <c r="G308" s="39"/>
      <c r="H308" s="45"/>
    </row>
    <row r="309" s="2" customFormat="1" ht="16.8" customHeight="1">
      <c r="A309" s="39"/>
      <c r="B309" s="45"/>
      <c r="C309" s="288" t="s">
        <v>505</v>
      </c>
      <c r="D309" s="288" t="s">
        <v>998</v>
      </c>
      <c r="E309" s="18" t="s">
        <v>160</v>
      </c>
      <c r="F309" s="289">
        <v>71.623999999999995</v>
      </c>
      <c r="G309" s="39"/>
      <c r="H309" s="45"/>
    </row>
    <row r="310" s="2" customFormat="1" ht="16.8" customHeight="1">
      <c r="A310" s="39"/>
      <c r="B310" s="45"/>
      <c r="C310" s="288" t="s">
        <v>523</v>
      </c>
      <c r="D310" s="288" t="s">
        <v>524</v>
      </c>
      <c r="E310" s="18" t="s">
        <v>160</v>
      </c>
      <c r="F310" s="289">
        <v>23.242000000000001</v>
      </c>
      <c r="G310" s="39"/>
      <c r="H310" s="45"/>
    </row>
    <row r="311" s="2" customFormat="1" ht="16.8" customHeight="1">
      <c r="A311" s="39"/>
      <c r="B311" s="45"/>
      <c r="C311" s="284" t="s">
        <v>96</v>
      </c>
      <c r="D311" s="285" t="s">
        <v>19</v>
      </c>
      <c r="E311" s="286" t="s">
        <v>19</v>
      </c>
      <c r="F311" s="287">
        <v>9.8290000000000006</v>
      </c>
      <c r="G311" s="39"/>
      <c r="H311" s="45"/>
    </row>
    <row r="312" s="2" customFormat="1" ht="16.8" customHeight="1">
      <c r="A312" s="39"/>
      <c r="B312" s="45"/>
      <c r="C312" s="288" t="s">
        <v>19</v>
      </c>
      <c r="D312" s="288" t="s">
        <v>908</v>
      </c>
      <c r="E312" s="18" t="s">
        <v>19</v>
      </c>
      <c r="F312" s="289">
        <v>0</v>
      </c>
      <c r="G312" s="39"/>
      <c r="H312" s="45"/>
    </row>
    <row r="313" s="2" customFormat="1" ht="16.8" customHeight="1">
      <c r="A313" s="39"/>
      <c r="B313" s="45"/>
      <c r="C313" s="288" t="s">
        <v>19</v>
      </c>
      <c r="D313" s="288" t="s">
        <v>788</v>
      </c>
      <c r="E313" s="18" t="s">
        <v>19</v>
      </c>
      <c r="F313" s="289">
        <v>1.0800000000000001</v>
      </c>
      <c r="G313" s="39"/>
      <c r="H313" s="45"/>
    </row>
    <row r="314" s="2" customFormat="1" ht="16.8" customHeight="1">
      <c r="A314" s="39"/>
      <c r="B314" s="45"/>
      <c r="C314" s="288" t="s">
        <v>19</v>
      </c>
      <c r="D314" s="288" t="s">
        <v>909</v>
      </c>
      <c r="E314" s="18" t="s">
        <v>19</v>
      </c>
      <c r="F314" s="289">
        <v>8.7490000000000006</v>
      </c>
      <c r="G314" s="39"/>
      <c r="H314" s="45"/>
    </row>
    <row r="315" s="2" customFormat="1" ht="16.8" customHeight="1">
      <c r="A315" s="39"/>
      <c r="B315" s="45"/>
      <c r="C315" s="288" t="s">
        <v>96</v>
      </c>
      <c r="D315" s="288" t="s">
        <v>166</v>
      </c>
      <c r="E315" s="18" t="s">
        <v>19</v>
      </c>
      <c r="F315" s="289">
        <v>9.8290000000000006</v>
      </c>
      <c r="G315" s="39"/>
      <c r="H315" s="45"/>
    </row>
    <row r="316" s="2" customFormat="1" ht="16.8" customHeight="1">
      <c r="A316" s="39"/>
      <c r="B316" s="45"/>
      <c r="C316" s="290" t="s">
        <v>995</v>
      </c>
      <c r="D316" s="39"/>
      <c r="E316" s="39"/>
      <c r="F316" s="39"/>
      <c r="G316" s="39"/>
      <c r="H316" s="45"/>
    </row>
    <row r="317" s="2" customFormat="1" ht="16.8" customHeight="1">
      <c r="A317" s="39"/>
      <c r="B317" s="45"/>
      <c r="C317" s="288" t="s">
        <v>390</v>
      </c>
      <c r="D317" s="288" t="s">
        <v>999</v>
      </c>
      <c r="E317" s="18" t="s">
        <v>160</v>
      </c>
      <c r="F317" s="289">
        <v>9.8290000000000006</v>
      </c>
      <c r="G317" s="39"/>
      <c r="H317" s="45"/>
    </row>
    <row r="318" s="2" customFormat="1" ht="16.8" customHeight="1">
      <c r="A318" s="39"/>
      <c r="B318" s="45"/>
      <c r="C318" s="288" t="s">
        <v>181</v>
      </c>
      <c r="D318" s="288" t="s">
        <v>997</v>
      </c>
      <c r="E318" s="18" t="s">
        <v>160</v>
      </c>
      <c r="F318" s="289">
        <v>64.319000000000003</v>
      </c>
      <c r="G318" s="39"/>
      <c r="H318" s="45"/>
    </row>
    <row r="319" s="2" customFormat="1" ht="16.8" customHeight="1">
      <c r="A319" s="39"/>
      <c r="B319" s="45"/>
      <c r="C319" s="288" t="s">
        <v>505</v>
      </c>
      <c r="D319" s="288" t="s">
        <v>998</v>
      </c>
      <c r="E319" s="18" t="s">
        <v>160</v>
      </c>
      <c r="F319" s="289">
        <v>71.623999999999995</v>
      </c>
      <c r="G319" s="39"/>
      <c r="H319" s="45"/>
    </row>
    <row r="320" s="2" customFormat="1" ht="16.8" customHeight="1">
      <c r="A320" s="39"/>
      <c r="B320" s="45"/>
      <c r="C320" s="288" t="s">
        <v>523</v>
      </c>
      <c r="D320" s="288" t="s">
        <v>524</v>
      </c>
      <c r="E320" s="18" t="s">
        <v>160</v>
      </c>
      <c r="F320" s="289">
        <v>23.242000000000001</v>
      </c>
      <c r="G320" s="39"/>
      <c r="H320" s="45"/>
    </row>
    <row r="321" s="2" customFormat="1" ht="16.8" customHeight="1">
      <c r="A321" s="39"/>
      <c r="B321" s="45"/>
      <c r="C321" s="284" t="s">
        <v>101</v>
      </c>
      <c r="D321" s="285" t="s">
        <v>19</v>
      </c>
      <c r="E321" s="286" t="s">
        <v>19</v>
      </c>
      <c r="F321" s="287">
        <v>29.440000000000001</v>
      </c>
      <c r="G321" s="39"/>
      <c r="H321" s="45"/>
    </row>
    <row r="322" s="2" customFormat="1" ht="16.8" customHeight="1">
      <c r="A322" s="39"/>
      <c r="B322" s="45"/>
      <c r="C322" s="288" t="s">
        <v>19</v>
      </c>
      <c r="D322" s="288" t="s">
        <v>851</v>
      </c>
      <c r="E322" s="18" t="s">
        <v>19</v>
      </c>
      <c r="F322" s="289">
        <v>29.440000000000001</v>
      </c>
      <c r="G322" s="39"/>
      <c r="H322" s="45"/>
    </row>
    <row r="323" s="2" customFormat="1" ht="16.8" customHeight="1">
      <c r="A323" s="39"/>
      <c r="B323" s="45"/>
      <c r="C323" s="288" t="s">
        <v>101</v>
      </c>
      <c r="D323" s="288" t="s">
        <v>166</v>
      </c>
      <c r="E323" s="18" t="s">
        <v>19</v>
      </c>
      <c r="F323" s="289">
        <v>29.440000000000001</v>
      </c>
      <c r="G323" s="39"/>
      <c r="H323" s="45"/>
    </row>
    <row r="324" s="2" customFormat="1" ht="16.8" customHeight="1">
      <c r="A324" s="39"/>
      <c r="B324" s="45"/>
      <c r="C324" s="290" t="s">
        <v>995</v>
      </c>
      <c r="D324" s="39"/>
      <c r="E324" s="39"/>
      <c r="F324" s="39"/>
      <c r="G324" s="39"/>
      <c r="H324" s="45"/>
    </row>
    <row r="325" s="2" customFormat="1" ht="16.8" customHeight="1">
      <c r="A325" s="39"/>
      <c r="B325" s="45"/>
      <c r="C325" s="288" t="s">
        <v>431</v>
      </c>
      <c r="D325" s="288" t="s">
        <v>432</v>
      </c>
      <c r="E325" s="18" t="s">
        <v>160</v>
      </c>
      <c r="F325" s="289">
        <v>29.440000000000001</v>
      </c>
      <c r="G325" s="39"/>
      <c r="H325" s="45"/>
    </row>
    <row r="326" s="2" customFormat="1" ht="16.8" customHeight="1">
      <c r="A326" s="39"/>
      <c r="B326" s="45"/>
      <c r="C326" s="288" t="s">
        <v>177</v>
      </c>
      <c r="D326" s="288" t="s">
        <v>1001</v>
      </c>
      <c r="E326" s="18" t="s">
        <v>160</v>
      </c>
      <c r="F326" s="289">
        <v>29.440000000000001</v>
      </c>
      <c r="G326" s="39"/>
      <c r="H326" s="45"/>
    </row>
    <row r="327" s="2" customFormat="1" ht="16.8" customHeight="1">
      <c r="A327" s="39"/>
      <c r="B327" s="45"/>
      <c r="C327" s="288" t="s">
        <v>197</v>
      </c>
      <c r="D327" s="288" t="s">
        <v>1002</v>
      </c>
      <c r="E327" s="18" t="s">
        <v>199</v>
      </c>
      <c r="F327" s="289">
        <v>1.766</v>
      </c>
      <c r="G327" s="39"/>
      <c r="H327" s="45"/>
    </row>
    <row r="328" s="2" customFormat="1" ht="16.8" customHeight="1">
      <c r="A328" s="39"/>
      <c r="B328" s="45"/>
      <c r="C328" s="288" t="s">
        <v>203</v>
      </c>
      <c r="D328" s="288" t="s">
        <v>1003</v>
      </c>
      <c r="E328" s="18" t="s">
        <v>205</v>
      </c>
      <c r="F328" s="289">
        <v>0.058000000000000003</v>
      </c>
      <c r="G328" s="39"/>
      <c r="H328" s="45"/>
    </row>
    <row r="329" s="2" customFormat="1" ht="16.8" customHeight="1">
      <c r="A329" s="39"/>
      <c r="B329" s="45"/>
      <c r="C329" s="288" t="s">
        <v>210</v>
      </c>
      <c r="D329" s="288" t="s">
        <v>1004</v>
      </c>
      <c r="E329" s="18" t="s">
        <v>199</v>
      </c>
      <c r="F329" s="289">
        <v>0.58899999999999997</v>
      </c>
      <c r="G329" s="39"/>
      <c r="H329" s="45"/>
    </row>
    <row r="330" s="2" customFormat="1" ht="16.8" customHeight="1">
      <c r="A330" s="39"/>
      <c r="B330" s="45"/>
      <c r="C330" s="288" t="s">
        <v>416</v>
      </c>
      <c r="D330" s="288" t="s">
        <v>1005</v>
      </c>
      <c r="E330" s="18" t="s">
        <v>160</v>
      </c>
      <c r="F330" s="289">
        <v>29.440000000000001</v>
      </c>
      <c r="G330" s="39"/>
      <c r="H330" s="45"/>
    </row>
    <row r="331" s="2" customFormat="1" ht="16.8" customHeight="1">
      <c r="A331" s="39"/>
      <c r="B331" s="45"/>
      <c r="C331" s="288" t="s">
        <v>421</v>
      </c>
      <c r="D331" s="288" t="s">
        <v>1006</v>
      </c>
      <c r="E331" s="18" t="s">
        <v>160</v>
      </c>
      <c r="F331" s="289">
        <v>29.440000000000001</v>
      </c>
      <c r="G331" s="39"/>
      <c r="H331" s="45"/>
    </row>
    <row r="332" s="2" customFormat="1" ht="16.8" customHeight="1">
      <c r="A332" s="39"/>
      <c r="B332" s="45"/>
      <c r="C332" s="288" t="s">
        <v>685</v>
      </c>
      <c r="D332" s="288" t="s">
        <v>1023</v>
      </c>
      <c r="E332" s="18" t="s">
        <v>160</v>
      </c>
      <c r="F332" s="289">
        <v>29.440000000000001</v>
      </c>
      <c r="G332" s="39"/>
      <c r="H332" s="45"/>
    </row>
    <row r="333" s="2" customFormat="1" ht="16.8" customHeight="1">
      <c r="A333" s="39"/>
      <c r="B333" s="45"/>
      <c r="C333" s="288" t="s">
        <v>505</v>
      </c>
      <c r="D333" s="288" t="s">
        <v>998</v>
      </c>
      <c r="E333" s="18" t="s">
        <v>160</v>
      </c>
      <c r="F333" s="289">
        <v>71.623999999999995</v>
      </c>
      <c r="G333" s="39"/>
      <c r="H333" s="45"/>
    </row>
    <row r="334" s="2" customFormat="1" ht="16.8" customHeight="1">
      <c r="A334" s="39"/>
      <c r="B334" s="45"/>
      <c r="C334" s="288" t="s">
        <v>219</v>
      </c>
      <c r="D334" s="288" t="s">
        <v>1008</v>
      </c>
      <c r="E334" s="18" t="s">
        <v>160</v>
      </c>
      <c r="F334" s="289">
        <v>29.440000000000001</v>
      </c>
      <c r="G334" s="39"/>
      <c r="H334" s="45"/>
    </row>
    <row r="335" s="2" customFormat="1" ht="16.8" customHeight="1">
      <c r="A335" s="39"/>
      <c r="B335" s="45"/>
      <c r="C335" s="288" t="s">
        <v>225</v>
      </c>
      <c r="D335" s="288" t="s">
        <v>1009</v>
      </c>
      <c r="E335" s="18" t="s">
        <v>160</v>
      </c>
      <c r="F335" s="289">
        <v>29.440000000000001</v>
      </c>
      <c r="G335" s="39"/>
      <c r="H335" s="45"/>
    </row>
    <row r="336" s="2" customFormat="1" ht="16.8" customHeight="1">
      <c r="A336" s="39"/>
      <c r="B336" s="45"/>
      <c r="C336" s="288" t="s">
        <v>243</v>
      </c>
      <c r="D336" s="288" t="s">
        <v>1010</v>
      </c>
      <c r="E336" s="18" t="s">
        <v>199</v>
      </c>
      <c r="F336" s="289">
        <v>2.944</v>
      </c>
      <c r="G336" s="39"/>
      <c r="H336" s="45"/>
    </row>
    <row r="337" s="2" customFormat="1" ht="16.8" customHeight="1">
      <c r="A337" s="39"/>
      <c r="B337" s="45"/>
      <c r="C337" s="288" t="s">
        <v>308</v>
      </c>
      <c r="D337" s="288" t="s">
        <v>309</v>
      </c>
      <c r="E337" s="18" t="s">
        <v>160</v>
      </c>
      <c r="F337" s="289">
        <v>34.311999999999998</v>
      </c>
      <c r="G337" s="39"/>
      <c r="H337" s="45"/>
    </row>
    <row r="338" s="2" customFormat="1" ht="16.8" customHeight="1">
      <c r="A338" s="39"/>
      <c r="B338" s="45"/>
      <c r="C338" s="288" t="s">
        <v>878</v>
      </c>
      <c r="D338" s="288" t="s">
        <v>879</v>
      </c>
      <c r="E338" s="18" t="s">
        <v>160</v>
      </c>
      <c r="F338" s="289">
        <v>30.029</v>
      </c>
      <c r="G338" s="39"/>
      <c r="H338" s="45"/>
    </row>
    <row r="339" s="2" customFormat="1" ht="16.8" customHeight="1">
      <c r="A339" s="39"/>
      <c r="B339" s="45"/>
      <c r="C339" s="288" t="s">
        <v>523</v>
      </c>
      <c r="D339" s="288" t="s">
        <v>524</v>
      </c>
      <c r="E339" s="18" t="s">
        <v>160</v>
      </c>
      <c r="F339" s="289">
        <v>30.911999999999999</v>
      </c>
      <c r="G339" s="39"/>
      <c r="H339" s="45"/>
    </row>
    <row r="340" s="2" customFormat="1" ht="16.8" customHeight="1">
      <c r="A340" s="39"/>
      <c r="B340" s="45"/>
      <c r="C340" s="284" t="s">
        <v>103</v>
      </c>
      <c r="D340" s="285" t="s">
        <v>19</v>
      </c>
      <c r="E340" s="286" t="s">
        <v>19</v>
      </c>
      <c r="F340" s="287">
        <v>71.623999999999995</v>
      </c>
      <c r="G340" s="39"/>
      <c r="H340" s="45"/>
    </row>
    <row r="341" s="2" customFormat="1" ht="16.8" customHeight="1">
      <c r="A341" s="39"/>
      <c r="B341" s="45"/>
      <c r="C341" s="288" t="s">
        <v>19</v>
      </c>
      <c r="D341" s="288" t="s">
        <v>108</v>
      </c>
      <c r="E341" s="18" t="s">
        <v>19</v>
      </c>
      <c r="F341" s="289">
        <v>64.319000000000003</v>
      </c>
      <c r="G341" s="39"/>
      <c r="H341" s="45"/>
    </row>
    <row r="342" s="2" customFormat="1" ht="16.8" customHeight="1">
      <c r="A342" s="39"/>
      <c r="B342" s="45"/>
      <c r="C342" s="288" t="s">
        <v>19</v>
      </c>
      <c r="D342" s="288" t="s">
        <v>101</v>
      </c>
      <c r="E342" s="18" t="s">
        <v>19</v>
      </c>
      <c r="F342" s="289">
        <v>29.440000000000001</v>
      </c>
      <c r="G342" s="39"/>
      <c r="H342" s="45"/>
    </row>
    <row r="343" s="2" customFormat="1" ht="16.8" customHeight="1">
      <c r="A343" s="39"/>
      <c r="B343" s="45"/>
      <c r="C343" s="288" t="s">
        <v>19</v>
      </c>
      <c r="D343" s="288" t="s">
        <v>930</v>
      </c>
      <c r="E343" s="18" t="s">
        <v>19</v>
      </c>
      <c r="F343" s="289">
        <v>-12.305999999999999</v>
      </c>
      <c r="G343" s="39"/>
      <c r="H343" s="45"/>
    </row>
    <row r="344" s="2" customFormat="1" ht="16.8" customHeight="1">
      <c r="A344" s="39"/>
      <c r="B344" s="45"/>
      <c r="C344" s="288" t="s">
        <v>19</v>
      </c>
      <c r="D344" s="288" t="s">
        <v>510</v>
      </c>
      <c r="E344" s="18" t="s">
        <v>19</v>
      </c>
      <c r="F344" s="289">
        <v>-9.8290000000000006</v>
      </c>
      <c r="G344" s="39"/>
      <c r="H344" s="45"/>
    </row>
    <row r="345" s="2" customFormat="1" ht="16.8" customHeight="1">
      <c r="A345" s="39"/>
      <c r="B345" s="45"/>
      <c r="C345" s="288" t="s">
        <v>103</v>
      </c>
      <c r="D345" s="288" t="s">
        <v>166</v>
      </c>
      <c r="E345" s="18" t="s">
        <v>19</v>
      </c>
      <c r="F345" s="289">
        <v>71.623999999999995</v>
      </c>
      <c r="G345" s="39"/>
      <c r="H345" s="45"/>
    </row>
    <row r="346" s="2" customFormat="1" ht="16.8" customHeight="1">
      <c r="A346" s="39"/>
      <c r="B346" s="45"/>
      <c r="C346" s="290" t="s">
        <v>995</v>
      </c>
      <c r="D346" s="39"/>
      <c r="E346" s="39"/>
      <c r="F346" s="39"/>
      <c r="G346" s="39"/>
      <c r="H346" s="45"/>
    </row>
    <row r="347" s="2" customFormat="1" ht="16.8" customHeight="1">
      <c r="A347" s="39"/>
      <c r="B347" s="45"/>
      <c r="C347" s="288" t="s">
        <v>505</v>
      </c>
      <c r="D347" s="288" t="s">
        <v>998</v>
      </c>
      <c r="E347" s="18" t="s">
        <v>160</v>
      </c>
      <c r="F347" s="289">
        <v>71.623999999999995</v>
      </c>
      <c r="G347" s="39"/>
      <c r="H347" s="45"/>
    </row>
    <row r="348" s="2" customFormat="1" ht="16.8" customHeight="1">
      <c r="A348" s="39"/>
      <c r="B348" s="45"/>
      <c r="C348" s="288" t="s">
        <v>493</v>
      </c>
      <c r="D348" s="288" t="s">
        <v>494</v>
      </c>
      <c r="E348" s="18" t="s">
        <v>160</v>
      </c>
      <c r="F348" s="289">
        <v>71.623999999999995</v>
      </c>
      <c r="G348" s="39"/>
      <c r="H348" s="45"/>
    </row>
    <row r="349" s="2" customFormat="1" ht="16.8" customHeight="1">
      <c r="A349" s="39"/>
      <c r="B349" s="45"/>
      <c r="C349" s="288" t="s">
        <v>513</v>
      </c>
      <c r="D349" s="288" t="s">
        <v>1011</v>
      </c>
      <c r="E349" s="18" t="s">
        <v>160</v>
      </c>
      <c r="F349" s="289">
        <v>71.623999999999995</v>
      </c>
      <c r="G349" s="39"/>
      <c r="H349" s="45"/>
    </row>
    <row r="350" s="2" customFormat="1" ht="16.8" customHeight="1">
      <c r="A350" s="39"/>
      <c r="B350" s="45"/>
      <c r="C350" s="288" t="s">
        <v>536</v>
      </c>
      <c r="D350" s="288" t="s">
        <v>1012</v>
      </c>
      <c r="E350" s="18" t="s">
        <v>160</v>
      </c>
      <c r="F350" s="289">
        <v>71.623999999999995</v>
      </c>
      <c r="G350" s="39"/>
      <c r="H350" s="45"/>
    </row>
    <row r="351" s="2" customFormat="1" ht="16.8" customHeight="1">
      <c r="A351" s="39"/>
      <c r="B351" s="45"/>
      <c r="C351" s="284" t="s">
        <v>105</v>
      </c>
      <c r="D351" s="285" t="s">
        <v>19</v>
      </c>
      <c r="E351" s="286" t="s">
        <v>19</v>
      </c>
      <c r="F351" s="287">
        <v>20.042000000000002</v>
      </c>
      <c r="G351" s="39"/>
      <c r="H351" s="45"/>
    </row>
    <row r="352" s="2" customFormat="1" ht="16.8" customHeight="1">
      <c r="A352" s="39"/>
      <c r="B352" s="45"/>
      <c r="C352" s="288" t="s">
        <v>19</v>
      </c>
      <c r="D352" s="288" t="s">
        <v>810</v>
      </c>
      <c r="E352" s="18" t="s">
        <v>19</v>
      </c>
      <c r="F352" s="289">
        <v>0</v>
      </c>
      <c r="G352" s="39"/>
      <c r="H352" s="45"/>
    </row>
    <row r="353" s="2" customFormat="1" ht="16.8" customHeight="1">
      <c r="A353" s="39"/>
      <c r="B353" s="45"/>
      <c r="C353" s="288" t="s">
        <v>19</v>
      </c>
      <c r="D353" s="288" t="s">
        <v>811</v>
      </c>
      <c r="E353" s="18" t="s">
        <v>19</v>
      </c>
      <c r="F353" s="289">
        <v>2.0790000000000002</v>
      </c>
      <c r="G353" s="39"/>
      <c r="H353" s="45"/>
    </row>
    <row r="354" s="2" customFormat="1" ht="16.8" customHeight="1">
      <c r="A354" s="39"/>
      <c r="B354" s="45"/>
      <c r="C354" s="288" t="s">
        <v>19</v>
      </c>
      <c r="D354" s="288" t="s">
        <v>805</v>
      </c>
      <c r="E354" s="18" t="s">
        <v>19</v>
      </c>
      <c r="F354" s="289">
        <v>0</v>
      </c>
      <c r="G354" s="39"/>
      <c r="H354" s="45"/>
    </row>
    <row r="355" s="2" customFormat="1" ht="16.8" customHeight="1">
      <c r="A355" s="39"/>
      <c r="B355" s="45"/>
      <c r="C355" s="288" t="s">
        <v>19</v>
      </c>
      <c r="D355" s="288" t="s">
        <v>467</v>
      </c>
      <c r="E355" s="18" t="s">
        <v>19</v>
      </c>
      <c r="F355" s="289">
        <v>0.48599999999999999</v>
      </c>
      <c r="G355" s="39"/>
      <c r="H355" s="45"/>
    </row>
    <row r="356" s="2" customFormat="1" ht="16.8" customHeight="1">
      <c r="A356" s="39"/>
      <c r="B356" s="45"/>
      <c r="C356" s="288" t="s">
        <v>19</v>
      </c>
      <c r="D356" s="288" t="s">
        <v>468</v>
      </c>
      <c r="E356" s="18" t="s">
        <v>19</v>
      </c>
      <c r="F356" s="289">
        <v>2.3759999999999999</v>
      </c>
      <c r="G356" s="39"/>
      <c r="H356" s="45"/>
    </row>
    <row r="357" s="2" customFormat="1" ht="16.8" customHeight="1">
      <c r="A357" s="39"/>
      <c r="B357" s="45"/>
      <c r="C357" s="288" t="s">
        <v>19</v>
      </c>
      <c r="D357" s="288" t="s">
        <v>807</v>
      </c>
      <c r="E357" s="18" t="s">
        <v>19</v>
      </c>
      <c r="F357" s="289">
        <v>6.4020000000000001</v>
      </c>
      <c r="G357" s="39"/>
      <c r="H357" s="45"/>
    </row>
    <row r="358" s="2" customFormat="1" ht="16.8" customHeight="1">
      <c r="A358" s="39"/>
      <c r="B358" s="45"/>
      <c r="C358" s="288" t="s">
        <v>19</v>
      </c>
      <c r="D358" s="288" t="s">
        <v>923</v>
      </c>
      <c r="E358" s="18" t="s">
        <v>19</v>
      </c>
      <c r="F358" s="289">
        <v>1.571</v>
      </c>
      <c r="G358" s="39"/>
      <c r="H358" s="45"/>
    </row>
    <row r="359" s="2" customFormat="1" ht="16.8" customHeight="1">
      <c r="A359" s="39"/>
      <c r="B359" s="45"/>
      <c r="C359" s="288" t="s">
        <v>19</v>
      </c>
      <c r="D359" s="288" t="s">
        <v>924</v>
      </c>
      <c r="E359" s="18" t="s">
        <v>19</v>
      </c>
      <c r="F359" s="289">
        <v>7.1280000000000001</v>
      </c>
      <c r="G359" s="39"/>
      <c r="H359" s="45"/>
    </row>
    <row r="360" s="2" customFormat="1" ht="16.8" customHeight="1">
      <c r="A360" s="39"/>
      <c r="B360" s="45"/>
      <c r="C360" s="288" t="s">
        <v>105</v>
      </c>
      <c r="D360" s="288" t="s">
        <v>166</v>
      </c>
      <c r="E360" s="18" t="s">
        <v>19</v>
      </c>
      <c r="F360" s="289">
        <v>20.042000000000002</v>
      </c>
      <c r="G360" s="39"/>
      <c r="H360" s="45"/>
    </row>
    <row r="361" s="2" customFormat="1" ht="16.8" customHeight="1">
      <c r="A361" s="39"/>
      <c r="B361" s="45"/>
      <c r="C361" s="290" t="s">
        <v>995</v>
      </c>
      <c r="D361" s="39"/>
      <c r="E361" s="39"/>
      <c r="F361" s="39"/>
      <c r="G361" s="39"/>
      <c r="H361" s="45"/>
    </row>
    <row r="362" s="2" customFormat="1" ht="16.8" customHeight="1">
      <c r="A362" s="39"/>
      <c r="B362" s="45"/>
      <c r="C362" s="288" t="s">
        <v>458</v>
      </c>
      <c r="D362" s="288" t="s">
        <v>1013</v>
      </c>
      <c r="E362" s="18" t="s">
        <v>160</v>
      </c>
      <c r="F362" s="289">
        <v>20.042000000000002</v>
      </c>
      <c r="G362" s="39"/>
      <c r="H362" s="45"/>
    </row>
    <row r="363" s="2" customFormat="1" ht="16.8" customHeight="1">
      <c r="A363" s="39"/>
      <c r="B363" s="45"/>
      <c r="C363" s="288" t="s">
        <v>477</v>
      </c>
      <c r="D363" s="288" t="s">
        <v>1014</v>
      </c>
      <c r="E363" s="18" t="s">
        <v>160</v>
      </c>
      <c r="F363" s="289">
        <v>20.042000000000002</v>
      </c>
      <c r="G363" s="39"/>
      <c r="H363" s="45"/>
    </row>
    <row r="364" s="2" customFormat="1" ht="16.8" customHeight="1">
      <c r="A364" s="39"/>
      <c r="B364" s="45"/>
      <c r="C364" s="284" t="s">
        <v>108</v>
      </c>
      <c r="D364" s="285" t="s">
        <v>19</v>
      </c>
      <c r="E364" s="286" t="s">
        <v>19</v>
      </c>
      <c r="F364" s="287">
        <v>64.319000000000003</v>
      </c>
      <c r="G364" s="39"/>
      <c r="H364" s="45"/>
    </row>
    <row r="365" s="2" customFormat="1" ht="16.8" customHeight="1">
      <c r="A365" s="39"/>
      <c r="B365" s="45"/>
      <c r="C365" s="288" t="s">
        <v>19</v>
      </c>
      <c r="D365" s="288" t="s">
        <v>858</v>
      </c>
      <c r="E365" s="18" t="s">
        <v>19</v>
      </c>
      <c r="F365" s="289">
        <v>18.164000000000001</v>
      </c>
      <c r="G365" s="39"/>
      <c r="H365" s="45"/>
    </row>
    <row r="366" s="2" customFormat="1" ht="16.8" customHeight="1">
      <c r="A366" s="39"/>
      <c r="B366" s="45"/>
      <c r="C366" s="288" t="s">
        <v>19</v>
      </c>
      <c r="D366" s="288" t="s">
        <v>859</v>
      </c>
      <c r="E366" s="18" t="s">
        <v>19</v>
      </c>
      <c r="F366" s="289">
        <v>-1.377</v>
      </c>
      <c r="G366" s="39"/>
      <c r="H366" s="45"/>
    </row>
    <row r="367" s="2" customFormat="1" ht="16.8" customHeight="1">
      <c r="A367" s="39"/>
      <c r="B367" s="45"/>
      <c r="C367" s="288" t="s">
        <v>19</v>
      </c>
      <c r="D367" s="288" t="s">
        <v>860</v>
      </c>
      <c r="E367" s="18" t="s">
        <v>19</v>
      </c>
      <c r="F367" s="289">
        <v>8.234</v>
      </c>
      <c r="G367" s="39"/>
      <c r="H367" s="45"/>
    </row>
    <row r="368" s="2" customFormat="1" ht="16.8" customHeight="1">
      <c r="A368" s="39"/>
      <c r="B368" s="45"/>
      <c r="C368" s="288" t="s">
        <v>19</v>
      </c>
      <c r="D368" s="288" t="s">
        <v>861</v>
      </c>
      <c r="E368" s="18" t="s">
        <v>19</v>
      </c>
      <c r="F368" s="289">
        <v>-1.96</v>
      </c>
      <c r="G368" s="39"/>
      <c r="H368" s="45"/>
    </row>
    <row r="369" s="2" customFormat="1" ht="16.8" customHeight="1">
      <c r="A369" s="39"/>
      <c r="B369" s="45"/>
      <c r="C369" s="288" t="s">
        <v>19</v>
      </c>
      <c r="D369" s="288" t="s">
        <v>858</v>
      </c>
      <c r="E369" s="18" t="s">
        <v>19</v>
      </c>
      <c r="F369" s="289">
        <v>18.164000000000001</v>
      </c>
      <c r="G369" s="39"/>
      <c r="H369" s="45"/>
    </row>
    <row r="370" s="2" customFormat="1" ht="16.8" customHeight="1">
      <c r="A370" s="39"/>
      <c r="B370" s="45"/>
      <c r="C370" s="288" t="s">
        <v>19</v>
      </c>
      <c r="D370" s="288" t="s">
        <v>862</v>
      </c>
      <c r="E370" s="18" t="s">
        <v>19</v>
      </c>
      <c r="F370" s="289">
        <v>-4.3129999999999997</v>
      </c>
      <c r="G370" s="39"/>
      <c r="H370" s="45"/>
    </row>
    <row r="371" s="2" customFormat="1" ht="16.8" customHeight="1">
      <c r="A371" s="39"/>
      <c r="B371" s="45"/>
      <c r="C371" s="288" t="s">
        <v>19</v>
      </c>
      <c r="D371" s="288" t="s">
        <v>736</v>
      </c>
      <c r="E371" s="18" t="s">
        <v>19</v>
      </c>
      <c r="F371" s="289">
        <v>-0.873</v>
      </c>
      <c r="G371" s="39"/>
      <c r="H371" s="45"/>
    </row>
    <row r="372" s="2" customFormat="1" ht="16.8" customHeight="1">
      <c r="A372" s="39"/>
      <c r="B372" s="45"/>
      <c r="C372" s="288" t="s">
        <v>19</v>
      </c>
      <c r="D372" s="288" t="s">
        <v>863</v>
      </c>
      <c r="E372" s="18" t="s">
        <v>19</v>
      </c>
      <c r="F372" s="289">
        <v>5.1820000000000004</v>
      </c>
      <c r="G372" s="39"/>
      <c r="H372" s="45"/>
    </row>
    <row r="373" s="2" customFormat="1" ht="16.8" customHeight="1">
      <c r="A373" s="39"/>
      <c r="B373" s="45"/>
      <c r="C373" s="288" t="s">
        <v>19</v>
      </c>
      <c r="D373" s="288" t="s">
        <v>735</v>
      </c>
      <c r="E373" s="18" t="s">
        <v>19</v>
      </c>
      <c r="F373" s="289">
        <v>0.96299999999999997</v>
      </c>
      <c r="G373" s="39"/>
      <c r="H373" s="45"/>
    </row>
    <row r="374" s="2" customFormat="1" ht="16.8" customHeight="1">
      <c r="A374" s="39"/>
      <c r="B374" s="45"/>
      <c r="C374" s="288" t="s">
        <v>19</v>
      </c>
      <c r="D374" s="288" t="s">
        <v>696</v>
      </c>
      <c r="E374" s="18" t="s">
        <v>19</v>
      </c>
      <c r="F374" s="289">
        <v>12.305999999999999</v>
      </c>
      <c r="G374" s="39"/>
      <c r="H374" s="45"/>
    </row>
    <row r="375" s="2" customFormat="1" ht="16.8" customHeight="1">
      <c r="A375" s="39"/>
      <c r="B375" s="45"/>
      <c r="C375" s="288" t="s">
        <v>19</v>
      </c>
      <c r="D375" s="288" t="s">
        <v>96</v>
      </c>
      <c r="E375" s="18" t="s">
        <v>19</v>
      </c>
      <c r="F375" s="289">
        <v>9.8290000000000006</v>
      </c>
      <c r="G375" s="39"/>
      <c r="H375" s="45"/>
    </row>
    <row r="376" s="2" customFormat="1" ht="16.8" customHeight="1">
      <c r="A376" s="39"/>
      <c r="B376" s="45"/>
      <c r="C376" s="288" t="s">
        <v>108</v>
      </c>
      <c r="D376" s="288" t="s">
        <v>166</v>
      </c>
      <c r="E376" s="18" t="s">
        <v>19</v>
      </c>
      <c r="F376" s="289">
        <v>64.319000000000003</v>
      </c>
      <c r="G376" s="39"/>
      <c r="H376" s="45"/>
    </row>
    <row r="377" s="2" customFormat="1" ht="16.8" customHeight="1">
      <c r="A377" s="39"/>
      <c r="B377" s="45"/>
      <c r="C377" s="290" t="s">
        <v>995</v>
      </c>
      <c r="D377" s="39"/>
      <c r="E377" s="39"/>
      <c r="F377" s="39"/>
      <c r="G377" s="39"/>
      <c r="H377" s="45"/>
    </row>
    <row r="378" s="2" customFormat="1" ht="16.8" customHeight="1">
      <c r="A378" s="39"/>
      <c r="B378" s="45"/>
      <c r="C378" s="288" t="s">
        <v>181</v>
      </c>
      <c r="D378" s="288" t="s">
        <v>997</v>
      </c>
      <c r="E378" s="18" t="s">
        <v>160</v>
      </c>
      <c r="F378" s="289">
        <v>64.319000000000003</v>
      </c>
      <c r="G378" s="39"/>
      <c r="H378" s="45"/>
    </row>
    <row r="379" s="2" customFormat="1" ht="16.8" customHeight="1">
      <c r="A379" s="39"/>
      <c r="B379" s="45"/>
      <c r="C379" s="288" t="s">
        <v>505</v>
      </c>
      <c r="D379" s="288" t="s">
        <v>998</v>
      </c>
      <c r="E379" s="18" t="s">
        <v>160</v>
      </c>
      <c r="F379" s="289">
        <v>71.623999999999995</v>
      </c>
      <c r="G379" s="39"/>
      <c r="H379" s="45"/>
    </row>
    <row r="380" s="2" customFormat="1" ht="7.44" customHeight="1">
      <c r="A380" s="39"/>
      <c r="B380" s="158"/>
      <c r="C380" s="159"/>
      <c r="D380" s="159"/>
      <c r="E380" s="159"/>
      <c r="F380" s="159"/>
      <c r="G380" s="159"/>
      <c r="H380" s="45"/>
    </row>
    <row r="381" s="2" customFormat="1">
      <c r="A381" s="39"/>
      <c r="B381" s="39"/>
      <c r="C381" s="39"/>
      <c r="D381" s="39"/>
      <c r="E381" s="39"/>
      <c r="F381" s="39"/>
      <c r="G381" s="39"/>
      <c r="H381" s="39"/>
    </row>
  </sheetData>
  <sheetProtection sheet="1" formatColumns="0" formatRows="0" objects="1" scenarios="1" spinCount="100000" saltValue="zIc0CTlOMrEy/cFU5Wn4REgCXuqdZR+rTHr5zn8cV1HiLDLym6/8cMsE0i9Ifwj9/lecHY5YaHY+a3TJraZ7fw==" hashValue="EZLymCVrIe8KVtjM80n6R82W8qgk16Iv7Jo5rZtTz3aZWj13n/yLKVQHv3qm4f2jZFmPHli16adBp4Q+wF5LIw==" algorithmName="SHA-512" password="CC35"/>
  <mergeCells count="2">
    <mergeCell ref="D5:F5"/>
    <mergeCell ref="D6:F6"/>
  </mergeCells>
  <pageSetup paperSize="9" orientation="landscape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91" customWidth="1"/>
    <col min="2" max="2" width="1.667969" style="291" customWidth="1"/>
    <col min="3" max="4" width="5" style="291" customWidth="1"/>
    <col min="5" max="5" width="11.66016" style="291" customWidth="1"/>
    <col min="6" max="6" width="9.160156" style="291" customWidth="1"/>
    <col min="7" max="7" width="5" style="291" customWidth="1"/>
    <col min="8" max="8" width="77.83203" style="291" customWidth="1"/>
    <col min="9" max="10" width="20" style="291" customWidth="1"/>
    <col min="11" max="11" width="1.667969" style="291" customWidth="1"/>
  </cols>
  <sheetData>
    <row r="1" s="1" customFormat="1" ht="37.5" customHeight="1"/>
    <row r="2" s="1" customFormat="1" ht="7.5" customHeight="1">
      <c r="B2" s="292"/>
      <c r="C2" s="293"/>
      <c r="D2" s="293"/>
      <c r="E2" s="293"/>
      <c r="F2" s="293"/>
      <c r="G2" s="293"/>
      <c r="H2" s="293"/>
      <c r="I2" s="293"/>
      <c r="J2" s="293"/>
      <c r="K2" s="294"/>
    </row>
    <row r="3" s="16" customFormat="1" ht="45" customHeight="1">
      <c r="B3" s="295"/>
      <c r="C3" s="296" t="s">
        <v>1028</v>
      </c>
      <c r="D3" s="296"/>
      <c r="E3" s="296"/>
      <c r="F3" s="296"/>
      <c r="G3" s="296"/>
      <c r="H3" s="296"/>
      <c r="I3" s="296"/>
      <c r="J3" s="296"/>
      <c r="K3" s="297"/>
    </row>
    <row r="4" s="1" customFormat="1" ht="25.5" customHeight="1">
      <c r="B4" s="298"/>
      <c r="C4" s="299" t="s">
        <v>1029</v>
      </c>
      <c r="D4" s="299"/>
      <c r="E4" s="299"/>
      <c r="F4" s="299"/>
      <c r="G4" s="299"/>
      <c r="H4" s="299"/>
      <c r="I4" s="299"/>
      <c r="J4" s="299"/>
      <c r="K4" s="300"/>
    </row>
    <row r="5" s="1" customFormat="1" ht="5.25" customHeight="1">
      <c r="B5" s="298"/>
      <c r="C5" s="301"/>
      <c r="D5" s="301"/>
      <c r="E5" s="301"/>
      <c r="F5" s="301"/>
      <c r="G5" s="301"/>
      <c r="H5" s="301"/>
      <c r="I5" s="301"/>
      <c r="J5" s="301"/>
      <c r="K5" s="300"/>
    </row>
    <row r="6" s="1" customFormat="1" ht="15" customHeight="1">
      <c r="B6" s="298"/>
      <c r="C6" s="302" t="s">
        <v>1030</v>
      </c>
      <c r="D6" s="302"/>
      <c r="E6" s="302"/>
      <c r="F6" s="302"/>
      <c r="G6" s="302"/>
      <c r="H6" s="302"/>
      <c r="I6" s="302"/>
      <c r="J6" s="302"/>
      <c r="K6" s="300"/>
    </row>
    <row r="7" s="1" customFormat="1" ht="15" customHeight="1">
      <c r="B7" s="303"/>
      <c r="C7" s="302" t="s">
        <v>1031</v>
      </c>
      <c r="D7" s="302"/>
      <c r="E7" s="302"/>
      <c r="F7" s="302"/>
      <c r="G7" s="302"/>
      <c r="H7" s="302"/>
      <c r="I7" s="302"/>
      <c r="J7" s="302"/>
      <c r="K7" s="300"/>
    </row>
    <row r="8" s="1" customFormat="1" ht="12.75" customHeight="1">
      <c r="B8" s="303"/>
      <c r="C8" s="302"/>
      <c r="D8" s="302"/>
      <c r="E8" s="302"/>
      <c r="F8" s="302"/>
      <c r="G8" s="302"/>
      <c r="H8" s="302"/>
      <c r="I8" s="302"/>
      <c r="J8" s="302"/>
      <c r="K8" s="300"/>
    </row>
    <row r="9" s="1" customFormat="1" ht="15" customHeight="1">
      <c r="B9" s="303"/>
      <c r="C9" s="302" t="s">
        <v>1032</v>
      </c>
      <c r="D9" s="302"/>
      <c r="E9" s="302"/>
      <c r="F9" s="302"/>
      <c r="G9" s="302"/>
      <c r="H9" s="302"/>
      <c r="I9" s="302"/>
      <c r="J9" s="302"/>
      <c r="K9" s="300"/>
    </row>
    <row r="10" s="1" customFormat="1" ht="15" customHeight="1">
      <c r="B10" s="303"/>
      <c r="C10" s="302"/>
      <c r="D10" s="302" t="s">
        <v>1033</v>
      </c>
      <c r="E10" s="302"/>
      <c r="F10" s="302"/>
      <c r="G10" s="302"/>
      <c r="H10" s="302"/>
      <c r="I10" s="302"/>
      <c r="J10" s="302"/>
      <c r="K10" s="300"/>
    </row>
    <row r="11" s="1" customFormat="1" ht="15" customHeight="1">
      <c r="B11" s="303"/>
      <c r="C11" s="304"/>
      <c r="D11" s="302" t="s">
        <v>1034</v>
      </c>
      <c r="E11" s="302"/>
      <c r="F11" s="302"/>
      <c r="G11" s="302"/>
      <c r="H11" s="302"/>
      <c r="I11" s="302"/>
      <c r="J11" s="302"/>
      <c r="K11" s="300"/>
    </row>
    <row r="12" s="1" customFormat="1" ht="15" customHeight="1">
      <c r="B12" s="303"/>
      <c r="C12" s="304"/>
      <c r="D12" s="302"/>
      <c r="E12" s="302"/>
      <c r="F12" s="302"/>
      <c r="G12" s="302"/>
      <c r="H12" s="302"/>
      <c r="I12" s="302"/>
      <c r="J12" s="302"/>
      <c r="K12" s="300"/>
    </row>
    <row r="13" s="1" customFormat="1" ht="15" customHeight="1">
      <c r="B13" s="303"/>
      <c r="C13" s="304"/>
      <c r="D13" s="305" t="s">
        <v>1035</v>
      </c>
      <c r="E13" s="302"/>
      <c r="F13" s="302"/>
      <c r="G13" s="302"/>
      <c r="H13" s="302"/>
      <c r="I13" s="302"/>
      <c r="J13" s="302"/>
      <c r="K13" s="300"/>
    </row>
    <row r="14" s="1" customFormat="1" ht="12.75" customHeight="1">
      <c r="B14" s="303"/>
      <c r="C14" s="304"/>
      <c r="D14" s="304"/>
      <c r="E14" s="304"/>
      <c r="F14" s="304"/>
      <c r="G14" s="304"/>
      <c r="H14" s="304"/>
      <c r="I14" s="304"/>
      <c r="J14" s="304"/>
      <c r="K14" s="300"/>
    </row>
    <row r="15" s="1" customFormat="1" ht="15" customHeight="1">
      <c r="B15" s="303"/>
      <c r="C15" s="304"/>
      <c r="D15" s="302" t="s">
        <v>1036</v>
      </c>
      <c r="E15" s="302"/>
      <c r="F15" s="302"/>
      <c r="G15" s="302"/>
      <c r="H15" s="302"/>
      <c r="I15" s="302"/>
      <c r="J15" s="302"/>
      <c r="K15" s="300"/>
    </row>
    <row r="16" s="1" customFormat="1" ht="15" customHeight="1">
      <c r="B16" s="303"/>
      <c r="C16" s="304"/>
      <c r="D16" s="302" t="s">
        <v>1037</v>
      </c>
      <c r="E16" s="302"/>
      <c r="F16" s="302"/>
      <c r="G16" s="302"/>
      <c r="H16" s="302"/>
      <c r="I16" s="302"/>
      <c r="J16" s="302"/>
      <c r="K16" s="300"/>
    </row>
    <row r="17" s="1" customFormat="1" ht="15" customHeight="1">
      <c r="B17" s="303"/>
      <c r="C17" s="304"/>
      <c r="D17" s="302" t="s">
        <v>1038</v>
      </c>
      <c r="E17" s="302"/>
      <c r="F17" s="302"/>
      <c r="G17" s="302"/>
      <c r="H17" s="302"/>
      <c r="I17" s="302"/>
      <c r="J17" s="302"/>
      <c r="K17" s="300"/>
    </row>
    <row r="18" s="1" customFormat="1" ht="15" customHeight="1">
      <c r="B18" s="303"/>
      <c r="C18" s="304"/>
      <c r="D18" s="304"/>
      <c r="E18" s="306" t="s">
        <v>78</v>
      </c>
      <c r="F18" s="302" t="s">
        <v>1039</v>
      </c>
      <c r="G18" s="302"/>
      <c r="H18" s="302"/>
      <c r="I18" s="302"/>
      <c r="J18" s="302"/>
      <c r="K18" s="300"/>
    </row>
    <row r="19" s="1" customFormat="1" ht="15" customHeight="1">
      <c r="B19" s="303"/>
      <c r="C19" s="304"/>
      <c r="D19" s="304"/>
      <c r="E19" s="306" t="s">
        <v>1040</v>
      </c>
      <c r="F19" s="302" t="s">
        <v>1041</v>
      </c>
      <c r="G19" s="302"/>
      <c r="H19" s="302"/>
      <c r="I19" s="302"/>
      <c r="J19" s="302"/>
      <c r="K19" s="300"/>
    </row>
    <row r="20" s="1" customFormat="1" ht="15" customHeight="1">
      <c r="B20" s="303"/>
      <c r="C20" s="304"/>
      <c r="D20" s="304"/>
      <c r="E20" s="306" t="s">
        <v>1042</v>
      </c>
      <c r="F20" s="302" t="s">
        <v>1043</v>
      </c>
      <c r="G20" s="302"/>
      <c r="H20" s="302"/>
      <c r="I20" s="302"/>
      <c r="J20" s="302"/>
      <c r="K20" s="300"/>
    </row>
    <row r="21" s="1" customFormat="1" ht="15" customHeight="1">
      <c r="B21" s="303"/>
      <c r="C21" s="304"/>
      <c r="D21" s="304"/>
      <c r="E21" s="306" t="s">
        <v>1044</v>
      </c>
      <c r="F21" s="302" t="s">
        <v>1045</v>
      </c>
      <c r="G21" s="302"/>
      <c r="H21" s="302"/>
      <c r="I21" s="302"/>
      <c r="J21" s="302"/>
      <c r="K21" s="300"/>
    </row>
    <row r="22" s="1" customFormat="1" ht="15" customHeight="1">
      <c r="B22" s="303"/>
      <c r="C22" s="304"/>
      <c r="D22" s="304"/>
      <c r="E22" s="306" t="s">
        <v>544</v>
      </c>
      <c r="F22" s="302" t="s">
        <v>545</v>
      </c>
      <c r="G22" s="302"/>
      <c r="H22" s="302"/>
      <c r="I22" s="302"/>
      <c r="J22" s="302"/>
      <c r="K22" s="300"/>
    </row>
    <row r="23" s="1" customFormat="1" ht="15" customHeight="1">
      <c r="B23" s="303"/>
      <c r="C23" s="304"/>
      <c r="D23" s="304"/>
      <c r="E23" s="306" t="s">
        <v>1046</v>
      </c>
      <c r="F23" s="302" t="s">
        <v>1047</v>
      </c>
      <c r="G23" s="302"/>
      <c r="H23" s="302"/>
      <c r="I23" s="302"/>
      <c r="J23" s="302"/>
      <c r="K23" s="300"/>
    </row>
    <row r="24" s="1" customFormat="1" ht="12.75" customHeight="1">
      <c r="B24" s="303"/>
      <c r="C24" s="304"/>
      <c r="D24" s="304"/>
      <c r="E24" s="304"/>
      <c r="F24" s="304"/>
      <c r="G24" s="304"/>
      <c r="H24" s="304"/>
      <c r="I24" s="304"/>
      <c r="J24" s="304"/>
      <c r="K24" s="300"/>
    </row>
    <row r="25" s="1" customFormat="1" ht="15" customHeight="1">
      <c r="B25" s="303"/>
      <c r="C25" s="302" t="s">
        <v>1048</v>
      </c>
      <c r="D25" s="302"/>
      <c r="E25" s="302"/>
      <c r="F25" s="302"/>
      <c r="G25" s="302"/>
      <c r="H25" s="302"/>
      <c r="I25" s="302"/>
      <c r="J25" s="302"/>
      <c r="K25" s="300"/>
    </row>
    <row r="26" s="1" customFormat="1" ht="15" customHeight="1">
      <c r="B26" s="303"/>
      <c r="C26" s="302" t="s">
        <v>1049</v>
      </c>
      <c r="D26" s="302"/>
      <c r="E26" s="302"/>
      <c r="F26" s="302"/>
      <c r="G26" s="302"/>
      <c r="H26" s="302"/>
      <c r="I26" s="302"/>
      <c r="J26" s="302"/>
      <c r="K26" s="300"/>
    </row>
    <row r="27" s="1" customFormat="1" ht="15" customHeight="1">
      <c r="B27" s="303"/>
      <c r="C27" s="302"/>
      <c r="D27" s="302" t="s">
        <v>1050</v>
      </c>
      <c r="E27" s="302"/>
      <c r="F27" s="302"/>
      <c r="G27" s="302"/>
      <c r="H27" s="302"/>
      <c r="I27" s="302"/>
      <c r="J27" s="302"/>
      <c r="K27" s="300"/>
    </row>
    <row r="28" s="1" customFormat="1" ht="15" customHeight="1">
      <c r="B28" s="303"/>
      <c r="C28" s="304"/>
      <c r="D28" s="302" t="s">
        <v>1051</v>
      </c>
      <c r="E28" s="302"/>
      <c r="F28" s="302"/>
      <c r="G28" s="302"/>
      <c r="H28" s="302"/>
      <c r="I28" s="302"/>
      <c r="J28" s="302"/>
      <c r="K28" s="300"/>
    </row>
    <row r="29" s="1" customFormat="1" ht="12.75" customHeight="1">
      <c r="B29" s="303"/>
      <c r="C29" s="304"/>
      <c r="D29" s="304"/>
      <c r="E29" s="304"/>
      <c r="F29" s="304"/>
      <c r="G29" s="304"/>
      <c r="H29" s="304"/>
      <c r="I29" s="304"/>
      <c r="J29" s="304"/>
      <c r="K29" s="300"/>
    </row>
    <row r="30" s="1" customFormat="1" ht="15" customHeight="1">
      <c r="B30" s="303"/>
      <c r="C30" s="304"/>
      <c r="D30" s="302" t="s">
        <v>1052</v>
      </c>
      <c r="E30" s="302"/>
      <c r="F30" s="302"/>
      <c r="G30" s="302"/>
      <c r="H30" s="302"/>
      <c r="I30" s="302"/>
      <c r="J30" s="302"/>
      <c r="K30" s="300"/>
    </row>
    <row r="31" s="1" customFormat="1" ht="15" customHeight="1">
      <c r="B31" s="303"/>
      <c r="C31" s="304"/>
      <c r="D31" s="302" t="s">
        <v>1053</v>
      </c>
      <c r="E31" s="302"/>
      <c r="F31" s="302"/>
      <c r="G31" s="302"/>
      <c r="H31" s="302"/>
      <c r="I31" s="302"/>
      <c r="J31" s="302"/>
      <c r="K31" s="300"/>
    </row>
    <row r="32" s="1" customFormat="1" ht="12.75" customHeight="1">
      <c r="B32" s="303"/>
      <c r="C32" s="304"/>
      <c r="D32" s="304"/>
      <c r="E32" s="304"/>
      <c r="F32" s="304"/>
      <c r="G32" s="304"/>
      <c r="H32" s="304"/>
      <c r="I32" s="304"/>
      <c r="J32" s="304"/>
      <c r="K32" s="300"/>
    </row>
    <row r="33" s="1" customFormat="1" ht="15" customHeight="1">
      <c r="B33" s="303"/>
      <c r="C33" s="304"/>
      <c r="D33" s="302" t="s">
        <v>1054</v>
      </c>
      <c r="E33" s="302"/>
      <c r="F33" s="302"/>
      <c r="G33" s="302"/>
      <c r="H33" s="302"/>
      <c r="I33" s="302"/>
      <c r="J33" s="302"/>
      <c r="K33" s="300"/>
    </row>
    <row r="34" s="1" customFormat="1" ht="15" customHeight="1">
      <c r="B34" s="303"/>
      <c r="C34" s="304"/>
      <c r="D34" s="302" t="s">
        <v>1055</v>
      </c>
      <c r="E34" s="302"/>
      <c r="F34" s="302"/>
      <c r="G34" s="302"/>
      <c r="H34" s="302"/>
      <c r="I34" s="302"/>
      <c r="J34" s="302"/>
      <c r="K34" s="300"/>
    </row>
    <row r="35" s="1" customFormat="1" ht="15" customHeight="1">
      <c r="B35" s="303"/>
      <c r="C35" s="304"/>
      <c r="D35" s="302" t="s">
        <v>1056</v>
      </c>
      <c r="E35" s="302"/>
      <c r="F35" s="302"/>
      <c r="G35" s="302"/>
      <c r="H35" s="302"/>
      <c r="I35" s="302"/>
      <c r="J35" s="302"/>
      <c r="K35" s="300"/>
    </row>
    <row r="36" s="1" customFormat="1" ht="15" customHeight="1">
      <c r="B36" s="303"/>
      <c r="C36" s="304"/>
      <c r="D36" s="302"/>
      <c r="E36" s="305" t="s">
        <v>138</v>
      </c>
      <c r="F36" s="302"/>
      <c r="G36" s="302" t="s">
        <v>1057</v>
      </c>
      <c r="H36" s="302"/>
      <c r="I36" s="302"/>
      <c r="J36" s="302"/>
      <c r="K36" s="300"/>
    </row>
    <row r="37" s="1" customFormat="1" ht="30.75" customHeight="1">
      <c r="B37" s="303"/>
      <c r="C37" s="304"/>
      <c r="D37" s="302"/>
      <c r="E37" s="305" t="s">
        <v>1058</v>
      </c>
      <c r="F37" s="302"/>
      <c r="G37" s="302" t="s">
        <v>1059</v>
      </c>
      <c r="H37" s="302"/>
      <c r="I37" s="302"/>
      <c r="J37" s="302"/>
      <c r="K37" s="300"/>
    </row>
    <row r="38" s="1" customFormat="1" ht="15" customHeight="1">
      <c r="B38" s="303"/>
      <c r="C38" s="304"/>
      <c r="D38" s="302"/>
      <c r="E38" s="305" t="s">
        <v>52</v>
      </c>
      <c r="F38" s="302"/>
      <c r="G38" s="302" t="s">
        <v>1060</v>
      </c>
      <c r="H38" s="302"/>
      <c r="I38" s="302"/>
      <c r="J38" s="302"/>
      <c r="K38" s="300"/>
    </row>
    <row r="39" s="1" customFormat="1" ht="15" customHeight="1">
      <c r="B39" s="303"/>
      <c r="C39" s="304"/>
      <c r="D39" s="302"/>
      <c r="E39" s="305" t="s">
        <v>53</v>
      </c>
      <c r="F39" s="302"/>
      <c r="G39" s="302" t="s">
        <v>1061</v>
      </c>
      <c r="H39" s="302"/>
      <c r="I39" s="302"/>
      <c r="J39" s="302"/>
      <c r="K39" s="300"/>
    </row>
    <row r="40" s="1" customFormat="1" ht="15" customHeight="1">
      <c r="B40" s="303"/>
      <c r="C40" s="304"/>
      <c r="D40" s="302"/>
      <c r="E40" s="305" t="s">
        <v>139</v>
      </c>
      <c r="F40" s="302"/>
      <c r="G40" s="302" t="s">
        <v>1062</v>
      </c>
      <c r="H40" s="302"/>
      <c r="I40" s="302"/>
      <c r="J40" s="302"/>
      <c r="K40" s="300"/>
    </row>
    <row r="41" s="1" customFormat="1" ht="15" customHeight="1">
      <c r="B41" s="303"/>
      <c r="C41" s="304"/>
      <c r="D41" s="302"/>
      <c r="E41" s="305" t="s">
        <v>140</v>
      </c>
      <c r="F41" s="302"/>
      <c r="G41" s="302" t="s">
        <v>1063</v>
      </c>
      <c r="H41" s="302"/>
      <c r="I41" s="302"/>
      <c r="J41" s="302"/>
      <c r="K41" s="300"/>
    </row>
    <row r="42" s="1" customFormat="1" ht="15" customHeight="1">
      <c r="B42" s="303"/>
      <c r="C42" s="304"/>
      <c r="D42" s="302"/>
      <c r="E42" s="305" t="s">
        <v>1064</v>
      </c>
      <c r="F42" s="302"/>
      <c r="G42" s="302" t="s">
        <v>1065</v>
      </c>
      <c r="H42" s="302"/>
      <c r="I42" s="302"/>
      <c r="J42" s="302"/>
      <c r="K42" s="300"/>
    </row>
    <row r="43" s="1" customFormat="1" ht="15" customHeight="1">
      <c r="B43" s="303"/>
      <c r="C43" s="304"/>
      <c r="D43" s="302"/>
      <c r="E43" s="305"/>
      <c r="F43" s="302"/>
      <c r="G43" s="302" t="s">
        <v>1066</v>
      </c>
      <c r="H43" s="302"/>
      <c r="I43" s="302"/>
      <c r="J43" s="302"/>
      <c r="K43" s="300"/>
    </row>
    <row r="44" s="1" customFormat="1" ht="15" customHeight="1">
      <c r="B44" s="303"/>
      <c r="C44" s="304"/>
      <c r="D44" s="302"/>
      <c r="E44" s="305" t="s">
        <v>1067</v>
      </c>
      <c r="F44" s="302"/>
      <c r="G44" s="302" t="s">
        <v>1068</v>
      </c>
      <c r="H44" s="302"/>
      <c r="I44" s="302"/>
      <c r="J44" s="302"/>
      <c r="K44" s="300"/>
    </row>
    <row r="45" s="1" customFormat="1" ht="15" customHeight="1">
      <c r="B45" s="303"/>
      <c r="C45" s="304"/>
      <c r="D45" s="302"/>
      <c r="E45" s="305" t="s">
        <v>142</v>
      </c>
      <c r="F45" s="302"/>
      <c r="G45" s="302" t="s">
        <v>1069</v>
      </c>
      <c r="H45" s="302"/>
      <c r="I45" s="302"/>
      <c r="J45" s="302"/>
      <c r="K45" s="300"/>
    </row>
    <row r="46" s="1" customFormat="1" ht="12.75" customHeight="1">
      <c r="B46" s="303"/>
      <c r="C46" s="304"/>
      <c r="D46" s="302"/>
      <c r="E46" s="302"/>
      <c r="F46" s="302"/>
      <c r="G46" s="302"/>
      <c r="H46" s="302"/>
      <c r="I46" s="302"/>
      <c r="J46" s="302"/>
      <c r="K46" s="300"/>
    </row>
    <row r="47" s="1" customFormat="1" ht="15" customHeight="1">
      <c r="B47" s="303"/>
      <c r="C47" s="304"/>
      <c r="D47" s="302" t="s">
        <v>1070</v>
      </c>
      <c r="E47" s="302"/>
      <c r="F47" s="302"/>
      <c r="G47" s="302"/>
      <c r="H47" s="302"/>
      <c r="I47" s="302"/>
      <c r="J47" s="302"/>
      <c r="K47" s="300"/>
    </row>
    <row r="48" s="1" customFormat="1" ht="15" customHeight="1">
      <c r="B48" s="303"/>
      <c r="C48" s="304"/>
      <c r="D48" s="304"/>
      <c r="E48" s="302" t="s">
        <v>1071</v>
      </c>
      <c r="F48" s="302"/>
      <c r="G48" s="302"/>
      <c r="H48" s="302"/>
      <c r="I48" s="302"/>
      <c r="J48" s="302"/>
      <c r="K48" s="300"/>
    </row>
    <row r="49" s="1" customFormat="1" ht="15" customHeight="1">
      <c r="B49" s="303"/>
      <c r="C49" s="304"/>
      <c r="D49" s="304"/>
      <c r="E49" s="302" t="s">
        <v>1072</v>
      </c>
      <c r="F49" s="302"/>
      <c r="G49" s="302"/>
      <c r="H49" s="302"/>
      <c r="I49" s="302"/>
      <c r="J49" s="302"/>
      <c r="K49" s="300"/>
    </row>
    <row r="50" s="1" customFormat="1" ht="15" customHeight="1">
      <c r="B50" s="303"/>
      <c r="C50" s="304"/>
      <c r="D50" s="304"/>
      <c r="E50" s="302" t="s">
        <v>1073</v>
      </c>
      <c r="F50" s="302"/>
      <c r="G50" s="302"/>
      <c r="H50" s="302"/>
      <c r="I50" s="302"/>
      <c r="J50" s="302"/>
      <c r="K50" s="300"/>
    </row>
    <row r="51" s="1" customFormat="1" ht="15" customHeight="1">
      <c r="B51" s="303"/>
      <c r="C51" s="304"/>
      <c r="D51" s="302" t="s">
        <v>1074</v>
      </c>
      <c r="E51" s="302"/>
      <c r="F51" s="302"/>
      <c r="G51" s="302"/>
      <c r="H51" s="302"/>
      <c r="I51" s="302"/>
      <c r="J51" s="302"/>
      <c r="K51" s="300"/>
    </row>
    <row r="52" s="1" customFormat="1" ht="25.5" customHeight="1">
      <c r="B52" s="298"/>
      <c r="C52" s="299" t="s">
        <v>1075</v>
      </c>
      <c r="D52" s="299"/>
      <c r="E52" s="299"/>
      <c r="F52" s="299"/>
      <c r="G52" s="299"/>
      <c r="H52" s="299"/>
      <c r="I52" s="299"/>
      <c r="J52" s="299"/>
      <c r="K52" s="300"/>
    </row>
    <row r="53" s="1" customFormat="1" ht="5.25" customHeight="1">
      <c r="B53" s="298"/>
      <c r="C53" s="301"/>
      <c r="D53" s="301"/>
      <c r="E53" s="301"/>
      <c r="F53" s="301"/>
      <c r="G53" s="301"/>
      <c r="H53" s="301"/>
      <c r="I53" s="301"/>
      <c r="J53" s="301"/>
      <c r="K53" s="300"/>
    </row>
    <row r="54" s="1" customFormat="1" ht="15" customHeight="1">
      <c r="B54" s="298"/>
      <c r="C54" s="302" t="s">
        <v>1076</v>
      </c>
      <c r="D54" s="302"/>
      <c r="E54" s="302"/>
      <c r="F54" s="302"/>
      <c r="G54" s="302"/>
      <c r="H54" s="302"/>
      <c r="I54" s="302"/>
      <c r="J54" s="302"/>
      <c r="K54" s="300"/>
    </row>
    <row r="55" s="1" customFormat="1" ht="15" customHeight="1">
      <c r="B55" s="298"/>
      <c r="C55" s="302" t="s">
        <v>1077</v>
      </c>
      <c r="D55" s="302"/>
      <c r="E55" s="302"/>
      <c r="F55" s="302"/>
      <c r="G55" s="302"/>
      <c r="H55" s="302"/>
      <c r="I55" s="302"/>
      <c r="J55" s="302"/>
      <c r="K55" s="300"/>
    </row>
    <row r="56" s="1" customFormat="1" ht="12.75" customHeight="1">
      <c r="B56" s="298"/>
      <c r="C56" s="302"/>
      <c r="D56" s="302"/>
      <c r="E56" s="302"/>
      <c r="F56" s="302"/>
      <c r="G56" s="302"/>
      <c r="H56" s="302"/>
      <c r="I56" s="302"/>
      <c r="J56" s="302"/>
      <c r="K56" s="300"/>
    </row>
    <row r="57" s="1" customFormat="1" ht="15" customHeight="1">
      <c r="B57" s="298"/>
      <c r="C57" s="302" t="s">
        <v>1078</v>
      </c>
      <c r="D57" s="302"/>
      <c r="E57" s="302"/>
      <c r="F57" s="302"/>
      <c r="G57" s="302"/>
      <c r="H57" s="302"/>
      <c r="I57" s="302"/>
      <c r="J57" s="302"/>
      <c r="K57" s="300"/>
    </row>
    <row r="58" s="1" customFormat="1" ht="15" customHeight="1">
      <c r="B58" s="298"/>
      <c r="C58" s="304"/>
      <c r="D58" s="302" t="s">
        <v>1079</v>
      </c>
      <c r="E58" s="302"/>
      <c r="F58" s="302"/>
      <c r="G58" s="302"/>
      <c r="H58" s="302"/>
      <c r="I58" s="302"/>
      <c r="J58" s="302"/>
      <c r="K58" s="300"/>
    </row>
    <row r="59" s="1" customFormat="1" ht="15" customHeight="1">
      <c r="B59" s="298"/>
      <c r="C59" s="304"/>
      <c r="D59" s="302" t="s">
        <v>1080</v>
      </c>
      <c r="E59" s="302"/>
      <c r="F59" s="302"/>
      <c r="G59" s="302"/>
      <c r="H59" s="302"/>
      <c r="I59" s="302"/>
      <c r="J59" s="302"/>
      <c r="K59" s="300"/>
    </row>
    <row r="60" s="1" customFormat="1" ht="15" customHeight="1">
      <c r="B60" s="298"/>
      <c r="C60" s="304"/>
      <c r="D60" s="302" t="s">
        <v>1081</v>
      </c>
      <c r="E60" s="302"/>
      <c r="F60" s="302"/>
      <c r="G60" s="302"/>
      <c r="H60" s="302"/>
      <c r="I60" s="302"/>
      <c r="J60" s="302"/>
      <c r="K60" s="300"/>
    </row>
    <row r="61" s="1" customFormat="1" ht="15" customHeight="1">
      <c r="B61" s="298"/>
      <c r="C61" s="304"/>
      <c r="D61" s="302" t="s">
        <v>1082</v>
      </c>
      <c r="E61" s="302"/>
      <c r="F61" s="302"/>
      <c r="G61" s="302"/>
      <c r="H61" s="302"/>
      <c r="I61" s="302"/>
      <c r="J61" s="302"/>
      <c r="K61" s="300"/>
    </row>
    <row r="62" s="1" customFormat="1" ht="15" customHeight="1">
      <c r="B62" s="298"/>
      <c r="C62" s="304"/>
      <c r="D62" s="307" t="s">
        <v>1083</v>
      </c>
      <c r="E62" s="307"/>
      <c r="F62" s="307"/>
      <c r="G62" s="307"/>
      <c r="H62" s="307"/>
      <c r="I62" s="307"/>
      <c r="J62" s="307"/>
      <c r="K62" s="300"/>
    </row>
    <row r="63" s="1" customFormat="1" ht="15" customHeight="1">
      <c r="B63" s="298"/>
      <c r="C63" s="304"/>
      <c r="D63" s="302" t="s">
        <v>1084</v>
      </c>
      <c r="E63" s="302"/>
      <c r="F63" s="302"/>
      <c r="G63" s="302"/>
      <c r="H63" s="302"/>
      <c r="I63" s="302"/>
      <c r="J63" s="302"/>
      <c r="K63" s="300"/>
    </row>
    <row r="64" s="1" customFormat="1" ht="12.75" customHeight="1">
      <c r="B64" s="298"/>
      <c r="C64" s="304"/>
      <c r="D64" s="304"/>
      <c r="E64" s="308"/>
      <c r="F64" s="304"/>
      <c r="G64" s="304"/>
      <c r="H64" s="304"/>
      <c r="I64" s="304"/>
      <c r="J64" s="304"/>
      <c r="K64" s="300"/>
    </row>
    <row r="65" s="1" customFormat="1" ht="15" customHeight="1">
      <c r="B65" s="298"/>
      <c r="C65" s="304"/>
      <c r="D65" s="302" t="s">
        <v>1085</v>
      </c>
      <c r="E65" s="302"/>
      <c r="F65" s="302"/>
      <c r="G65" s="302"/>
      <c r="H65" s="302"/>
      <c r="I65" s="302"/>
      <c r="J65" s="302"/>
      <c r="K65" s="300"/>
    </row>
    <row r="66" s="1" customFormat="1" ht="15" customHeight="1">
      <c r="B66" s="298"/>
      <c r="C66" s="304"/>
      <c r="D66" s="307" t="s">
        <v>1086</v>
      </c>
      <c r="E66" s="307"/>
      <c r="F66" s="307"/>
      <c r="G66" s="307"/>
      <c r="H66" s="307"/>
      <c r="I66" s="307"/>
      <c r="J66" s="307"/>
      <c r="K66" s="300"/>
    </row>
    <row r="67" s="1" customFormat="1" ht="15" customHeight="1">
      <c r="B67" s="298"/>
      <c r="C67" s="304"/>
      <c r="D67" s="302" t="s">
        <v>1087</v>
      </c>
      <c r="E67" s="302"/>
      <c r="F67" s="302"/>
      <c r="G67" s="302"/>
      <c r="H67" s="302"/>
      <c r="I67" s="302"/>
      <c r="J67" s="302"/>
      <c r="K67" s="300"/>
    </row>
    <row r="68" s="1" customFormat="1" ht="15" customHeight="1">
      <c r="B68" s="298"/>
      <c r="C68" s="304"/>
      <c r="D68" s="302" t="s">
        <v>1088</v>
      </c>
      <c r="E68" s="302"/>
      <c r="F68" s="302"/>
      <c r="G68" s="302"/>
      <c r="H68" s="302"/>
      <c r="I68" s="302"/>
      <c r="J68" s="302"/>
      <c r="K68" s="300"/>
    </row>
    <row r="69" s="1" customFormat="1" ht="15" customHeight="1">
      <c r="B69" s="298"/>
      <c r="C69" s="304"/>
      <c r="D69" s="302" t="s">
        <v>1089</v>
      </c>
      <c r="E69" s="302"/>
      <c r="F69" s="302"/>
      <c r="G69" s="302"/>
      <c r="H69" s="302"/>
      <c r="I69" s="302"/>
      <c r="J69" s="302"/>
      <c r="K69" s="300"/>
    </row>
    <row r="70" s="1" customFormat="1" ht="15" customHeight="1">
      <c r="B70" s="298"/>
      <c r="C70" s="304"/>
      <c r="D70" s="302" t="s">
        <v>1090</v>
      </c>
      <c r="E70" s="302"/>
      <c r="F70" s="302"/>
      <c r="G70" s="302"/>
      <c r="H70" s="302"/>
      <c r="I70" s="302"/>
      <c r="J70" s="302"/>
      <c r="K70" s="300"/>
    </row>
    <row r="71" s="1" customFormat="1" ht="12.75" customHeight="1">
      <c r="B71" s="309"/>
      <c r="C71" s="310"/>
      <c r="D71" s="310"/>
      <c r="E71" s="310"/>
      <c r="F71" s="310"/>
      <c r="G71" s="310"/>
      <c r="H71" s="310"/>
      <c r="I71" s="310"/>
      <c r="J71" s="310"/>
      <c r="K71" s="311"/>
    </row>
    <row r="72" s="1" customFormat="1" ht="18.75" customHeight="1">
      <c r="B72" s="312"/>
      <c r="C72" s="312"/>
      <c r="D72" s="312"/>
      <c r="E72" s="312"/>
      <c r="F72" s="312"/>
      <c r="G72" s="312"/>
      <c r="H72" s="312"/>
      <c r="I72" s="312"/>
      <c r="J72" s="312"/>
      <c r="K72" s="313"/>
    </row>
    <row r="73" s="1" customFormat="1" ht="18.75" customHeight="1">
      <c r="B73" s="313"/>
      <c r="C73" s="313"/>
      <c r="D73" s="313"/>
      <c r="E73" s="313"/>
      <c r="F73" s="313"/>
      <c r="G73" s="313"/>
      <c r="H73" s="313"/>
      <c r="I73" s="313"/>
      <c r="J73" s="313"/>
      <c r="K73" s="313"/>
    </row>
    <row r="74" s="1" customFormat="1" ht="7.5" customHeight="1">
      <c r="B74" s="314"/>
      <c r="C74" s="315"/>
      <c r="D74" s="315"/>
      <c r="E74" s="315"/>
      <c r="F74" s="315"/>
      <c r="G74" s="315"/>
      <c r="H74" s="315"/>
      <c r="I74" s="315"/>
      <c r="J74" s="315"/>
      <c r="K74" s="316"/>
    </row>
    <row r="75" s="1" customFormat="1" ht="45" customHeight="1">
      <c r="B75" s="317"/>
      <c r="C75" s="318" t="s">
        <v>1091</v>
      </c>
      <c r="D75" s="318"/>
      <c r="E75" s="318"/>
      <c r="F75" s="318"/>
      <c r="G75" s="318"/>
      <c r="H75" s="318"/>
      <c r="I75" s="318"/>
      <c r="J75" s="318"/>
      <c r="K75" s="319"/>
    </row>
    <row r="76" s="1" customFormat="1" ht="17.25" customHeight="1">
      <c r="B76" s="317"/>
      <c r="C76" s="320" t="s">
        <v>1092</v>
      </c>
      <c r="D76" s="320"/>
      <c r="E76" s="320"/>
      <c r="F76" s="320" t="s">
        <v>1093</v>
      </c>
      <c r="G76" s="321"/>
      <c r="H76" s="320" t="s">
        <v>53</v>
      </c>
      <c r="I76" s="320" t="s">
        <v>56</v>
      </c>
      <c r="J76" s="320" t="s">
        <v>1094</v>
      </c>
      <c r="K76" s="319"/>
    </row>
    <row r="77" s="1" customFormat="1" ht="17.25" customHeight="1">
      <c r="B77" s="317"/>
      <c r="C77" s="322" t="s">
        <v>1095</v>
      </c>
      <c r="D77" s="322"/>
      <c r="E77" s="322"/>
      <c r="F77" s="323" t="s">
        <v>1096</v>
      </c>
      <c r="G77" s="324"/>
      <c r="H77" s="322"/>
      <c r="I77" s="322"/>
      <c r="J77" s="322" t="s">
        <v>1097</v>
      </c>
      <c r="K77" s="319"/>
    </row>
    <row r="78" s="1" customFormat="1" ht="5.25" customHeight="1">
      <c r="B78" s="317"/>
      <c r="C78" s="325"/>
      <c r="D78" s="325"/>
      <c r="E78" s="325"/>
      <c r="F78" s="325"/>
      <c r="G78" s="326"/>
      <c r="H78" s="325"/>
      <c r="I78" s="325"/>
      <c r="J78" s="325"/>
      <c r="K78" s="319"/>
    </row>
    <row r="79" s="1" customFormat="1" ht="15" customHeight="1">
      <c r="B79" s="317"/>
      <c r="C79" s="305" t="s">
        <v>52</v>
      </c>
      <c r="D79" s="327"/>
      <c r="E79" s="327"/>
      <c r="F79" s="328" t="s">
        <v>1098</v>
      </c>
      <c r="G79" s="329"/>
      <c r="H79" s="305" t="s">
        <v>1099</v>
      </c>
      <c r="I79" s="305" t="s">
        <v>1100</v>
      </c>
      <c r="J79" s="305">
        <v>20</v>
      </c>
      <c r="K79" s="319"/>
    </row>
    <row r="80" s="1" customFormat="1" ht="15" customHeight="1">
      <c r="B80" s="317"/>
      <c r="C80" s="305" t="s">
        <v>1101</v>
      </c>
      <c r="D80" s="305"/>
      <c r="E80" s="305"/>
      <c r="F80" s="328" t="s">
        <v>1098</v>
      </c>
      <c r="G80" s="329"/>
      <c r="H80" s="305" t="s">
        <v>1102</v>
      </c>
      <c r="I80" s="305" t="s">
        <v>1100</v>
      </c>
      <c r="J80" s="305">
        <v>120</v>
      </c>
      <c r="K80" s="319"/>
    </row>
    <row r="81" s="1" customFormat="1" ht="15" customHeight="1">
      <c r="B81" s="330"/>
      <c r="C81" s="305" t="s">
        <v>1103</v>
      </c>
      <c r="D81" s="305"/>
      <c r="E81" s="305"/>
      <c r="F81" s="328" t="s">
        <v>1104</v>
      </c>
      <c r="G81" s="329"/>
      <c r="H81" s="305" t="s">
        <v>1105</v>
      </c>
      <c r="I81" s="305" t="s">
        <v>1100</v>
      </c>
      <c r="J81" s="305">
        <v>50</v>
      </c>
      <c r="K81" s="319"/>
    </row>
    <row r="82" s="1" customFormat="1" ht="15" customHeight="1">
      <c r="B82" s="330"/>
      <c r="C82" s="305" t="s">
        <v>1106</v>
      </c>
      <c r="D82" s="305"/>
      <c r="E82" s="305"/>
      <c r="F82" s="328" t="s">
        <v>1098</v>
      </c>
      <c r="G82" s="329"/>
      <c r="H82" s="305" t="s">
        <v>1107</v>
      </c>
      <c r="I82" s="305" t="s">
        <v>1108</v>
      </c>
      <c r="J82" s="305"/>
      <c r="K82" s="319"/>
    </row>
    <row r="83" s="1" customFormat="1" ht="15" customHeight="1">
      <c r="B83" s="330"/>
      <c r="C83" s="331" t="s">
        <v>1109</v>
      </c>
      <c r="D83" s="331"/>
      <c r="E83" s="331"/>
      <c r="F83" s="332" t="s">
        <v>1104</v>
      </c>
      <c r="G83" s="331"/>
      <c r="H83" s="331" t="s">
        <v>1110</v>
      </c>
      <c r="I83" s="331" t="s">
        <v>1100</v>
      </c>
      <c r="J83" s="331">
        <v>15</v>
      </c>
      <c r="K83" s="319"/>
    </row>
    <row r="84" s="1" customFormat="1" ht="15" customHeight="1">
      <c r="B84" s="330"/>
      <c r="C84" s="331" t="s">
        <v>1111</v>
      </c>
      <c r="D84" s="331"/>
      <c r="E84" s="331"/>
      <c r="F84" s="332" t="s">
        <v>1104</v>
      </c>
      <c r="G84" s="331"/>
      <c r="H84" s="331" t="s">
        <v>1112</v>
      </c>
      <c r="I84" s="331" t="s">
        <v>1100</v>
      </c>
      <c r="J84" s="331">
        <v>15</v>
      </c>
      <c r="K84" s="319"/>
    </row>
    <row r="85" s="1" customFormat="1" ht="15" customHeight="1">
      <c r="B85" s="330"/>
      <c r="C85" s="331" t="s">
        <v>1113</v>
      </c>
      <c r="D85" s="331"/>
      <c r="E85" s="331"/>
      <c r="F85" s="332" t="s">
        <v>1104</v>
      </c>
      <c r="G85" s="331"/>
      <c r="H85" s="331" t="s">
        <v>1114</v>
      </c>
      <c r="I85" s="331" t="s">
        <v>1100</v>
      </c>
      <c r="J85" s="331">
        <v>20</v>
      </c>
      <c r="K85" s="319"/>
    </row>
    <row r="86" s="1" customFormat="1" ht="15" customHeight="1">
      <c r="B86" s="330"/>
      <c r="C86" s="331" t="s">
        <v>1115</v>
      </c>
      <c r="D86" s="331"/>
      <c r="E86" s="331"/>
      <c r="F86" s="332" t="s">
        <v>1104</v>
      </c>
      <c r="G86" s="331"/>
      <c r="H86" s="331" t="s">
        <v>1116</v>
      </c>
      <c r="I86" s="331" t="s">
        <v>1100</v>
      </c>
      <c r="J86" s="331">
        <v>20</v>
      </c>
      <c r="K86" s="319"/>
    </row>
    <row r="87" s="1" customFormat="1" ht="15" customHeight="1">
      <c r="B87" s="330"/>
      <c r="C87" s="305" t="s">
        <v>1117</v>
      </c>
      <c r="D87" s="305"/>
      <c r="E87" s="305"/>
      <c r="F87" s="328" t="s">
        <v>1104</v>
      </c>
      <c r="G87" s="329"/>
      <c r="H87" s="305" t="s">
        <v>1118</v>
      </c>
      <c r="I87" s="305" t="s">
        <v>1100</v>
      </c>
      <c r="J87" s="305">
        <v>50</v>
      </c>
      <c r="K87" s="319"/>
    </row>
    <row r="88" s="1" customFormat="1" ht="15" customHeight="1">
      <c r="B88" s="330"/>
      <c r="C88" s="305" t="s">
        <v>1119</v>
      </c>
      <c r="D88" s="305"/>
      <c r="E88" s="305"/>
      <c r="F88" s="328" t="s">
        <v>1104</v>
      </c>
      <c r="G88" s="329"/>
      <c r="H88" s="305" t="s">
        <v>1120</v>
      </c>
      <c r="I88" s="305" t="s">
        <v>1100</v>
      </c>
      <c r="J88" s="305">
        <v>20</v>
      </c>
      <c r="K88" s="319"/>
    </row>
    <row r="89" s="1" customFormat="1" ht="15" customHeight="1">
      <c r="B89" s="330"/>
      <c r="C89" s="305" t="s">
        <v>1121</v>
      </c>
      <c r="D89" s="305"/>
      <c r="E89" s="305"/>
      <c r="F89" s="328" t="s">
        <v>1104</v>
      </c>
      <c r="G89" s="329"/>
      <c r="H89" s="305" t="s">
        <v>1122</v>
      </c>
      <c r="I89" s="305" t="s">
        <v>1100</v>
      </c>
      <c r="J89" s="305">
        <v>20</v>
      </c>
      <c r="K89" s="319"/>
    </row>
    <row r="90" s="1" customFormat="1" ht="15" customHeight="1">
      <c r="B90" s="330"/>
      <c r="C90" s="305" t="s">
        <v>1123</v>
      </c>
      <c r="D90" s="305"/>
      <c r="E90" s="305"/>
      <c r="F90" s="328" t="s">
        <v>1104</v>
      </c>
      <c r="G90" s="329"/>
      <c r="H90" s="305" t="s">
        <v>1124</v>
      </c>
      <c r="I90" s="305" t="s">
        <v>1100</v>
      </c>
      <c r="J90" s="305">
        <v>50</v>
      </c>
      <c r="K90" s="319"/>
    </row>
    <row r="91" s="1" customFormat="1" ht="15" customHeight="1">
      <c r="B91" s="330"/>
      <c r="C91" s="305" t="s">
        <v>1125</v>
      </c>
      <c r="D91" s="305"/>
      <c r="E91" s="305"/>
      <c r="F91" s="328" t="s">
        <v>1104</v>
      </c>
      <c r="G91" s="329"/>
      <c r="H91" s="305" t="s">
        <v>1125</v>
      </c>
      <c r="I91" s="305" t="s">
        <v>1100</v>
      </c>
      <c r="J91" s="305">
        <v>50</v>
      </c>
      <c r="K91" s="319"/>
    </row>
    <row r="92" s="1" customFormat="1" ht="15" customHeight="1">
      <c r="B92" s="330"/>
      <c r="C92" s="305" t="s">
        <v>1126</v>
      </c>
      <c r="D92" s="305"/>
      <c r="E92" s="305"/>
      <c r="F92" s="328" t="s">
        <v>1104</v>
      </c>
      <c r="G92" s="329"/>
      <c r="H92" s="305" t="s">
        <v>1127</v>
      </c>
      <c r="I92" s="305" t="s">
        <v>1100</v>
      </c>
      <c r="J92" s="305">
        <v>255</v>
      </c>
      <c r="K92" s="319"/>
    </row>
    <row r="93" s="1" customFormat="1" ht="15" customHeight="1">
      <c r="B93" s="330"/>
      <c r="C93" s="305" t="s">
        <v>1128</v>
      </c>
      <c r="D93" s="305"/>
      <c r="E93" s="305"/>
      <c r="F93" s="328" t="s">
        <v>1098</v>
      </c>
      <c r="G93" s="329"/>
      <c r="H93" s="305" t="s">
        <v>1129</v>
      </c>
      <c r="I93" s="305" t="s">
        <v>1130</v>
      </c>
      <c r="J93" s="305"/>
      <c r="K93" s="319"/>
    </row>
    <row r="94" s="1" customFormat="1" ht="15" customHeight="1">
      <c r="B94" s="330"/>
      <c r="C94" s="305" t="s">
        <v>1131</v>
      </c>
      <c r="D94" s="305"/>
      <c r="E94" s="305"/>
      <c r="F94" s="328" t="s">
        <v>1098</v>
      </c>
      <c r="G94" s="329"/>
      <c r="H94" s="305" t="s">
        <v>1132</v>
      </c>
      <c r="I94" s="305" t="s">
        <v>1133</v>
      </c>
      <c r="J94" s="305"/>
      <c r="K94" s="319"/>
    </row>
    <row r="95" s="1" customFormat="1" ht="15" customHeight="1">
      <c r="B95" s="330"/>
      <c r="C95" s="305" t="s">
        <v>1134</v>
      </c>
      <c r="D95" s="305"/>
      <c r="E95" s="305"/>
      <c r="F95" s="328" t="s">
        <v>1098</v>
      </c>
      <c r="G95" s="329"/>
      <c r="H95" s="305" t="s">
        <v>1134</v>
      </c>
      <c r="I95" s="305" t="s">
        <v>1133</v>
      </c>
      <c r="J95" s="305"/>
      <c r="K95" s="319"/>
    </row>
    <row r="96" s="1" customFormat="1" ht="15" customHeight="1">
      <c r="B96" s="330"/>
      <c r="C96" s="305" t="s">
        <v>37</v>
      </c>
      <c r="D96" s="305"/>
      <c r="E96" s="305"/>
      <c r="F96" s="328" t="s">
        <v>1098</v>
      </c>
      <c r="G96" s="329"/>
      <c r="H96" s="305" t="s">
        <v>1135</v>
      </c>
      <c r="I96" s="305" t="s">
        <v>1133</v>
      </c>
      <c r="J96" s="305"/>
      <c r="K96" s="319"/>
    </row>
    <row r="97" s="1" customFormat="1" ht="15" customHeight="1">
      <c r="B97" s="330"/>
      <c r="C97" s="305" t="s">
        <v>47</v>
      </c>
      <c r="D97" s="305"/>
      <c r="E97" s="305"/>
      <c r="F97" s="328" t="s">
        <v>1098</v>
      </c>
      <c r="G97" s="329"/>
      <c r="H97" s="305" t="s">
        <v>1136</v>
      </c>
      <c r="I97" s="305" t="s">
        <v>1133</v>
      </c>
      <c r="J97" s="305"/>
      <c r="K97" s="319"/>
    </row>
    <row r="98" s="1" customFormat="1" ht="15" customHeight="1">
      <c r="B98" s="333"/>
      <c r="C98" s="334"/>
      <c r="D98" s="334"/>
      <c r="E98" s="334"/>
      <c r="F98" s="334"/>
      <c r="G98" s="334"/>
      <c r="H98" s="334"/>
      <c r="I98" s="334"/>
      <c r="J98" s="334"/>
      <c r="K98" s="335"/>
    </row>
    <row r="99" s="1" customFormat="1" ht="18.75" customHeight="1">
      <c r="B99" s="336"/>
      <c r="C99" s="337"/>
      <c r="D99" s="337"/>
      <c r="E99" s="337"/>
      <c r="F99" s="337"/>
      <c r="G99" s="337"/>
      <c r="H99" s="337"/>
      <c r="I99" s="337"/>
      <c r="J99" s="337"/>
      <c r="K99" s="336"/>
    </row>
    <row r="100" s="1" customFormat="1" ht="18.75" customHeight="1">
      <c r="B100" s="313"/>
      <c r="C100" s="313"/>
      <c r="D100" s="313"/>
      <c r="E100" s="313"/>
      <c r="F100" s="313"/>
      <c r="G100" s="313"/>
      <c r="H100" s="313"/>
      <c r="I100" s="313"/>
      <c r="J100" s="313"/>
      <c r="K100" s="313"/>
    </row>
    <row r="101" s="1" customFormat="1" ht="7.5" customHeight="1">
      <c r="B101" s="314"/>
      <c r="C101" s="315"/>
      <c r="D101" s="315"/>
      <c r="E101" s="315"/>
      <c r="F101" s="315"/>
      <c r="G101" s="315"/>
      <c r="H101" s="315"/>
      <c r="I101" s="315"/>
      <c r="J101" s="315"/>
      <c r="K101" s="316"/>
    </row>
    <row r="102" s="1" customFormat="1" ht="45" customHeight="1">
      <c r="B102" s="317"/>
      <c r="C102" s="318" t="s">
        <v>1137</v>
      </c>
      <c r="D102" s="318"/>
      <c r="E102" s="318"/>
      <c r="F102" s="318"/>
      <c r="G102" s="318"/>
      <c r="H102" s="318"/>
      <c r="I102" s="318"/>
      <c r="J102" s="318"/>
      <c r="K102" s="319"/>
    </row>
    <row r="103" s="1" customFormat="1" ht="17.25" customHeight="1">
      <c r="B103" s="317"/>
      <c r="C103" s="320" t="s">
        <v>1092</v>
      </c>
      <c r="D103" s="320"/>
      <c r="E103" s="320"/>
      <c r="F103" s="320" t="s">
        <v>1093</v>
      </c>
      <c r="G103" s="321"/>
      <c r="H103" s="320" t="s">
        <v>53</v>
      </c>
      <c r="I103" s="320" t="s">
        <v>56</v>
      </c>
      <c r="J103" s="320" t="s">
        <v>1094</v>
      </c>
      <c r="K103" s="319"/>
    </row>
    <row r="104" s="1" customFormat="1" ht="17.25" customHeight="1">
      <c r="B104" s="317"/>
      <c r="C104" s="322" t="s">
        <v>1095</v>
      </c>
      <c r="D104" s="322"/>
      <c r="E104" s="322"/>
      <c r="F104" s="323" t="s">
        <v>1096</v>
      </c>
      <c r="G104" s="324"/>
      <c r="H104" s="322"/>
      <c r="I104" s="322"/>
      <c r="J104" s="322" t="s">
        <v>1097</v>
      </c>
      <c r="K104" s="319"/>
    </row>
    <row r="105" s="1" customFormat="1" ht="5.25" customHeight="1">
      <c r="B105" s="317"/>
      <c r="C105" s="320"/>
      <c r="D105" s="320"/>
      <c r="E105" s="320"/>
      <c r="F105" s="320"/>
      <c r="G105" s="338"/>
      <c r="H105" s="320"/>
      <c r="I105" s="320"/>
      <c r="J105" s="320"/>
      <c r="K105" s="319"/>
    </row>
    <row r="106" s="1" customFormat="1" ht="15" customHeight="1">
      <c r="B106" s="317"/>
      <c r="C106" s="305" t="s">
        <v>52</v>
      </c>
      <c r="D106" s="327"/>
      <c r="E106" s="327"/>
      <c r="F106" s="328" t="s">
        <v>1098</v>
      </c>
      <c r="G106" s="305"/>
      <c r="H106" s="305" t="s">
        <v>1138</v>
      </c>
      <c r="I106" s="305" t="s">
        <v>1100</v>
      </c>
      <c r="J106" s="305">
        <v>20</v>
      </c>
      <c r="K106" s="319"/>
    </row>
    <row r="107" s="1" customFormat="1" ht="15" customHeight="1">
      <c r="B107" s="317"/>
      <c r="C107" s="305" t="s">
        <v>1101</v>
      </c>
      <c r="D107" s="305"/>
      <c r="E107" s="305"/>
      <c r="F107" s="328" t="s">
        <v>1098</v>
      </c>
      <c r="G107" s="305"/>
      <c r="H107" s="305" t="s">
        <v>1138</v>
      </c>
      <c r="I107" s="305" t="s">
        <v>1100</v>
      </c>
      <c r="J107" s="305">
        <v>120</v>
      </c>
      <c r="K107" s="319"/>
    </row>
    <row r="108" s="1" customFormat="1" ht="15" customHeight="1">
      <c r="B108" s="330"/>
      <c r="C108" s="305" t="s">
        <v>1103</v>
      </c>
      <c r="D108" s="305"/>
      <c r="E108" s="305"/>
      <c r="F108" s="328" t="s">
        <v>1104</v>
      </c>
      <c r="G108" s="305"/>
      <c r="H108" s="305" t="s">
        <v>1138</v>
      </c>
      <c r="I108" s="305" t="s">
        <v>1100</v>
      </c>
      <c r="J108" s="305">
        <v>50</v>
      </c>
      <c r="K108" s="319"/>
    </row>
    <row r="109" s="1" customFormat="1" ht="15" customHeight="1">
      <c r="B109" s="330"/>
      <c r="C109" s="305" t="s">
        <v>1106</v>
      </c>
      <c r="D109" s="305"/>
      <c r="E109" s="305"/>
      <c r="F109" s="328" t="s">
        <v>1098</v>
      </c>
      <c r="G109" s="305"/>
      <c r="H109" s="305" t="s">
        <v>1138</v>
      </c>
      <c r="I109" s="305" t="s">
        <v>1108</v>
      </c>
      <c r="J109" s="305"/>
      <c r="K109" s="319"/>
    </row>
    <row r="110" s="1" customFormat="1" ht="15" customHeight="1">
      <c r="B110" s="330"/>
      <c r="C110" s="305" t="s">
        <v>1117</v>
      </c>
      <c r="D110" s="305"/>
      <c r="E110" s="305"/>
      <c r="F110" s="328" t="s">
        <v>1104</v>
      </c>
      <c r="G110" s="305"/>
      <c r="H110" s="305" t="s">
        <v>1138</v>
      </c>
      <c r="I110" s="305" t="s">
        <v>1100</v>
      </c>
      <c r="J110" s="305">
        <v>50</v>
      </c>
      <c r="K110" s="319"/>
    </row>
    <row r="111" s="1" customFormat="1" ht="15" customHeight="1">
      <c r="B111" s="330"/>
      <c r="C111" s="305" t="s">
        <v>1125</v>
      </c>
      <c r="D111" s="305"/>
      <c r="E111" s="305"/>
      <c r="F111" s="328" t="s">
        <v>1104</v>
      </c>
      <c r="G111" s="305"/>
      <c r="H111" s="305" t="s">
        <v>1138</v>
      </c>
      <c r="I111" s="305" t="s">
        <v>1100</v>
      </c>
      <c r="J111" s="305">
        <v>50</v>
      </c>
      <c r="K111" s="319"/>
    </row>
    <row r="112" s="1" customFormat="1" ht="15" customHeight="1">
      <c r="B112" s="330"/>
      <c r="C112" s="305" t="s">
        <v>1123</v>
      </c>
      <c r="D112" s="305"/>
      <c r="E112" s="305"/>
      <c r="F112" s="328" t="s">
        <v>1104</v>
      </c>
      <c r="G112" s="305"/>
      <c r="H112" s="305" t="s">
        <v>1138</v>
      </c>
      <c r="I112" s="305" t="s">
        <v>1100</v>
      </c>
      <c r="J112" s="305">
        <v>50</v>
      </c>
      <c r="K112" s="319"/>
    </row>
    <row r="113" s="1" customFormat="1" ht="15" customHeight="1">
      <c r="B113" s="330"/>
      <c r="C113" s="305" t="s">
        <v>52</v>
      </c>
      <c r="D113" s="305"/>
      <c r="E113" s="305"/>
      <c r="F113" s="328" t="s">
        <v>1098</v>
      </c>
      <c r="G113" s="305"/>
      <c r="H113" s="305" t="s">
        <v>1139</v>
      </c>
      <c r="I113" s="305" t="s">
        <v>1100</v>
      </c>
      <c r="J113" s="305">
        <v>20</v>
      </c>
      <c r="K113" s="319"/>
    </row>
    <row r="114" s="1" customFormat="1" ht="15" customHeight="1">
      <c r="B114" s="330"/>
      <c r="C114" s="305" t="s">
        <v>1140</v>
      </c>
      <c r="D114" s="305"/>
      <c r="E114" s="305"/>
      <c r="F114" s="328" t="s">
        <v>1098</v>
      </c>
      <c r="G114" s="305"/>
      <c r="H114" s="305" t="s">
        <v>1141</v>
      </c>
      <c r="I114" s="305" t="s">
        <v>1100</v>
      </c>
      <c r="J114" s="305">
        <v>120</v>
      </c>
      <c r="K114" s="319"/>
    </row>
    <row r="115" s="1" customFormat="1" ht="15" customHeight="1">
      <c r="B115" s="330"/>
      <c r="C115" s="305" t="s">
        <v>37</v>
      </c>
      <c r="D115" s="305"/>
      <c r="E115" s="305"/>
      <c r="F115" s="328" t="s">
        <v>1098</v>
      </c>
      <c r="G115" s="305"/>
      <c r="H115" s="305" t="s">
        <v>1142</v>
      </c>
      <c r="I115" s="305" t="s">
        <v>1133</v>
      </c>
      <c r="J115" s="305"/>
      <c r="K115" s="319"/>
    </row>
    <row r="116" s="1" customFormat="1" ht="15" customHeight="1">
      <c r="B116" s="330"/>
      <c r="C116" s="305" t="s">
        <v>47</v>
      </c>
      <c r="D116" s="305"/>
      <c r="E116" s="305"/>
      <c r="F116" s="328" t="s">
        <v>1098</v>
      </c>
      <c r="G116" s="305"/>
      <c r="H116" s="305" t="s">
        <v>1143</v>
      </c>
      <c r="I116" s="305" t="s">
        <v>1133</v>
      </c>
      <c r="J116" s="305"/>
      <c r="K116" s="319"/>
    </row>
    <row r="117" s="1" customFormat="1" ht="15" customHeight="1">
      <c r="B117" s="330"/>
      <c r="C117" s="305" t="s">
        <v>56</v>
      </c>
      <c r="D117" s="305"/>
      <c r="E117" s="305"/>
      <c r="F117" s="328" t="s">
        <v>1098</v>
      </c>
      <c r="G117" s="305"/>
      <c r="H117" s="305" t="s">
        <v>1144</v>
      </c>
      <c r="I117" s="305" t="s">
        <v>1145</v>
      </c>
      <c r="J117" s="305"/>
      <c r="K117" s="319"/>
    </row>
    <row r="118" s="1" customFormat="1" ht="15" customHeight="1">
      <c r="B118" s="333"/>
      <c r="C118" s="339"/>
      <c r="D118" s="339"/>
      <c r="E118" s="339"/>
      <c r="F118" s="339"/>
      <c r="G118" s="339"/>
      <c r="H118" s="339"/>
      <c r="I118" s="339"/>
      <c r="J118" s="339"/>
      <c r="K118" s="335"/>
    </row>
    <row r="119" s="1" customFormat="1" ht="18.75" customHeight="1">
      <c r="B119" s="340"/>
      <c r="C119" s="341"/>
      <c r="D119" s="341"/>
      <c r="E119" s="341"/>
      <c r="F119" s="342"/>
      <c r="G119" s="341"/>
      <c r="H119" s="341"/>
      <c r="I119" s="341"/>
      <c r="J119" s="341"/>
      <c r="K119" s="340"/>
    </row>
    <row r="120" s="1" customFormat="1" ht="18.75" customHeight="1">
      <c r="B120" s="313"/>
      <c r="C120" s="313"/>
      <c r="D120" s="313"/>
      <c r="E120" s="313"/>
      <c r="F120" s="313"/>
      <c r="G120" s="313"/>
      <c r="H120" s="313"/>
      <c r="I120" s="313"/>
      <c r="J120" s="313"/>
      <c r="K120" s="313"/>
    </row>
    <row r="121" s="1" customFormat="1" ht="7.5" customHeight="1">
      <c r="B121" s="343"/>
      <c r="C121" s="344"/>
      <c r="D121" s="344"/>
      <c r="E121" s="344"/>
      <c r="F121" s="344"/>
      <c r="G121" s="344"/>
      <c r="H121" s="344"/>
      <c r="I121" s="344"/>
      <c r="J121" s="344"/>
      <c r="K121" s="345"/>
    </row>
    <row r="122" s="1" customFormat="1" ht="45" customHeight="1">
      <c r="B122" s="346"/>
      <c r="C122" s="296" t="s">
        <v>1146</v>
      </c>
      <c r="D122" s="296"/>
      <c r="E122" s="296"/>
      <c r="F122" s="296"/>
      <c r="G122" s="296"/>
      <c r="H122" s="296"/>
      <c r="I122" s="296"/>
      <c r="J122" s="296"/>
      <c r="K122" s="347"/>
    </row>
    <row r="123" s="1" customFormat="1" ht="17.25" customHeight="1">
      <c r="B123" s="348"/>
      <c r="C123" s="320" t="s">
        <v>1092</v>
      </c>
      <c r="D123" s="320"/>
      <c r="E123" s="320"/>
      <c r="F123" s="320" t="s">
        <v>1093</v>
      </c>
      <c r="G123" s="321"/>
      <c r="H123" s="320" t="s">
        <v>53</v>
      </c>
      <c r="I123" s="320" t="s">
        <v>56</v>
      </c>
      <c r="J123" s="320" t="s">
        <v>1094</v>
      </c>
      <c r="K123" s="349"/>
    </row>
    <row r="124" s="1" customFormat="1" ht="17.25" customHeight="1">
      <c r="B124" s="348"/>
      <c r="C124" s="322" t="s">
        <v>1095</v>
      </c>
      <c r="D124" s="322"/>
      <c r="E124" s="322"/>
      <c r="F124" s="323" t="s">
        <v>1096</v>
      </c>
      <c r="G124" s="324"/>
      <c r="H124" s="322"/>
      <c r="I124" s="322"/>
      <c r="J124" s="322" t="s">
        <v>1097</v>
      </c>
      <c r="K124" s="349"/>
    </row>
    <row r="125" s="1" customFormat="1" ht="5.25" customHeight="1">
      <c r="B125" s="350"/>
      <c r="C125" s="325"/>
      <c r="D125" s="325"/>
      <c r="E125" s="325"/>
      <c r="F125" s="325"/>
      <c r="G125" s="351"/>
      <c r="H125" s="325"/>
      <c r="I125" s="325"/>
      <c r="J125" s="325"/>
      <c r="K125" s="352"/>
    </row>
    <row r="126" s="1" customFormat="1" ht="15" customHeight="1">
      <c r="B126" s="350"/>
      <c r="C126" s="305" t="s">
        <v>1101</v>
      </c>
      <c r="D126" s="327"/>
      <c r="E126" s="327"/>
      <c r="F126" s="328" t="s">
        <v>1098</v>
      </c>
      <c r="G126" s="305"/>
      <c r="H126" s="305" t="s">
        <v>1138</v>
      </c>
      <c r="I126" s="305" t="s">
        <v>1100</v>
      </c>
      <c r="J126" s="305">
        <v>120</v>
      </c>
      <c r="K126" s="353"/>
    </row>
    <row r="127" s="1" customFormat="1" ht="15" customHeight="1">
      <c r="B127" s="350"/>
      <c r="C127" s="305" t="s">
        <v>1147</v>
      </c>
      <c r="D127" s="305"/>
      <c r="E127" s="305"/>
      <c r="F127" s="328" t="s">
        <v>1098</v>
      </c>
      <c r="G127" s="305"/>
      <c r="H127" s="305" t="s">
        <v>1148</v>
      </c>
      <c r="I127" s="305" t="s">
        <v>1100</v>
      </c>
      <c r="J127" s="305" t="s">
        <v>1149</v>
      </c>
      <c r="K127" s="353"/>
    </row>
    <row r="128" s="1" customFormat="1" ht="15" customHeight="1">
      <c r="B128" s="350"/>
      <c r="C128" s="305" t="s">
        <v>1046</v>
      </c>
      <c r="D128" s="305"/>
      <c r="E128" s="305"/>
      <c r="F128" s="328" t="s">
        <v>1098</v>
      </c>
      <c r="G128" s="305"/>
      <c r="H128" s="305" t="s">
        <v>1150</v>
      </c>
      <c r="I128" s="305" t="s">
        <v>1100</v>
      </c>
      <c r="J128" s="305" t="s">
        <v>1149</v>
      </c>
      <c r="K128" s="353"/>
    </row>
    <row r="129" s="1" customFormat="1" ht="15" customHeight="1">
      <c r="B129" s="350"/>
      <c r="C129" s="305" t="s">
        <v>1109</v>
      </c>
      <c r="D129" s="305"/>
      <c r="E129" s="305"/>
      <c r="F129" s="328" t="s">
        <v>1104</v>
      </c>
      <c r="G129" s="305"/>
      <c r="H129" s="305" t="s">
        <v>1110</v>
      </c>
      <c r="I129" s="305" t="s">
        <v>1100</v>
      </c>
      <c r="J129" s="305">
        <v>15</v>
      </c>
      <c r="K129" s="353"/>
    </row>
    <row r="130" s="1" customFormat="1" ht="15" customHeight="1">
      <c r="B130" s="350"/>
      <c r="C130" s="331" t="s">
        <v>1111</v>
      </c>
      <c r="D130" s="331"/>
      <c r="E130" s="331"/>
      <c r="F130" s="332" t="s">
        <v>1104</v>
      </c>
      <c r="G130" s="331"/>
      <c r="H130" s="331" t="s">
        <v>1112</v>
      </c>
      <c r="I130" s="331" t="s">
        <v>1100</v>
      </c>
      <c r="J130" s="331">
        <v>15</v>
      </c>
      <c r="K130" s="353"/>
    </row>
    <row r="131" s="1" customFormat="1" ht="15" customHeight="1">
      <c r="B131" s="350"/>
      <c r="C131" s="331" t="s">
        <v>1113</v>
      </c>
      <c r="D131" s="331"/>
      <c r="E131" s="331"/>
      <c r="F131" s="332" t="s">
        <v>1104</v>
      </c>
      <c r="G131" s="331"/>
      <c r="H131" s="331" t="s">
        <v>1114</v>
      </c>
      <c r="I131" s="331" t="s">
        <v>1100</v>
      </c>
      <c r="J131" s="331">
        <v>20</v>
      </c>
      <c r="K131" s="353"/>
    </row>
    <row r="132" s="1" customFormat="1" ht="15" customHeight="1">
      <c r="B132" s="350"/>
      <c r="C132" s="331" t="s">
        <v>1115</v>
      </c>
      <c r="D132" s="331"/>
      <c r="E132" s="331"/>
      <c r="F132" s="332" t="s">
        <v>1104</v>
      </c>
      <c r="G132" s="331"/>
      <c r="H132" s="331" t="s">
        <v>1116</v>
      </c>
      <c r="I132" s="331" t="s">
        <v>1100</v>
      </c>
      <c r="J132" s="331">
        <v>20</v>
      </c>
      <c r="K132" s="353"/>
    </row>
    <row r="133" s="1" customFormat="1" ht="15" customHeight="1">
      <c r="B133" s="350"/>
      <c r="C133" s="305" t="s">
        <v>1103</v>
      </c>
      <c r="D133" s="305"/>
      <c r="E133" s="305"/>
      <c r="F133" s="328" t="s">
        <v>1104</v>
      </c>
      <c r="G133" s="305"/>
      <c r="H133" s="305" t="s">
        <v>1138</v>
      </c>
      <c r="I133" s="305" t="s">
        <v>1100</v>
      </c>
      <c r="J133" s="305">
        <v>50</v>
      </c>
      <c r="K133" s="353"/>
    </row>
    <row r="134" s="1" customFormat="1" ht="15" customHeight="1">
      <c r="B134" s="350"/>
      <c r="C134" s="305" t="s">
        <v>1117</v>
      </c>
      <c r="D134" s="305"/>
      <c r="E134" s="305"/>
      <c r="F134" s="328" t="s">
        <v>1104</v>
      </c>
      <c r="G134" s="305"/>
      <c r="H134" s="305" t="s">
        <v>1138</v>
      </c>
      <c r="I134" s="305" t="s">
        <v>1100</v>
      </c>
      <c r="J134" s="305">
        <v>50</v>
      </c>
      <c r="K134" s="353"/>
    </row>
    <row r="135" s="1" customFormat="1" ht="15" customHeight="1">
      <c r="B135" s="350"/>
      <c r="C135" s="305" t="s">
        <v>1123</v>
      </c>
      <c r="D135" s="305"/>
      <c r="E135" s="305"/>
      <c r="F135" s="328" t="s">
        <v>1104</v>
      </c>
      <c r="G135" s="305"/>
      <c r="H135" s="305" t="s">
        <v>1138</v>
      </c>
      <c r="I135" s="305" t="s">
        <v>1100</v>
      </c>
      <c r="J135" s="305">
        <v>50</v>
      </c>
      <c r="K135" s="353"/>
    </row>
    <row r="136" s="1" customFormat="1" ht="15" customHeight="1">
      <c r="B136" s="350"/>
      <c r="C136" s="305" t="s">
        <v>1125</v>
      </c>
      <c r="D136" s="305"/>
      <c r="E136" s="305"/>
      <c r="F136" s="328" t="s">
        <v>1104</v>
      </c>
      <c r="G136" s="305"/>
      <c r="H136" s="305" t="s">
        <v>1138</v>
      </c>
      <c r="I136" s="305" t="s">
        <v>1100</v>
      </c>
      <c r="J136" s="305">
        <v>50</v>
      </c>
      <c r="K136" s="353"/>
    </row>
    <row r="137" s="1" customFormat="1" ht="15" customHeight="1">
      <c r="B137" s="350"/>
      <c r="C137" s="305" t="s">
        <v>1126</v>
      </c>
      <c r="D137" s="305"/>
      <c r="E137" s="305"/>
      <c r="F137" s="328" t="s">
        <v>1104</v>
      </c>
      <c r="G137" s="305"/>
      <c r="H137" s="305" t="s">
        <v>1151</v>
      </c>
      <c r="I137" s="305" t="s">
        <v>1100</v>
      </c>
      <c r="J137" s="305">
        <v>255</v>
      </c>
      <c r="K137" s="353"/>
    </row>
    <row r="138" s="1" customFormat="1" ht="15" customHeight="1">
      <c r="B138" s="350"/>
      <c r="C138" s="305" t="s">
        <v>1128</v>
      </c>
      <c r="D138" s="305"/>
      <c r="E138" s="305"/>
      <c r="F138" s="328" t="s">
        <v>1098</v>
      </c>
      <c r="G138" s="305"/>
      <c r="H138" s="305" t="s">
        <v>1152</v>
      </c>
      <c r="I138" s="305" t="s">
        <v>1130</v>
      </c>
      <c r="J138" s="305"/>
      <c r="K138" s="353"/>
    </row>
    <row r="139" s="1" customFormat="1" ht="15" customHeight="1">
      <c r="B139" s="350"/>
      <c r="C139" s="305" t="s">
        <v>1131</v>
      </c>
      <c r="D139" s="305"/>
      <c r="E139" s="305"/>
      <c r="F139" s="328" t="s">
        <v>1098</v>
      </c>
      <c r="G139" s="305"/>
      <c r="H139" s="305" t="s">
        <v>1153</v>
      </c>
      <c r="I139" s="305" t="s">
        <v>1133</v>
      </c>
      <c r="J139" s="305"/>
      <c r="K139" s="353"/>
    </row>
    <row r="140" s="1" customFormat="1" ht="15" customHeight="1">
      <c r="B140" s="350"/>
      <c r="C140" s="305" t="s">
        <v>1134</v>
      </c>
      <c r="D140" s="305"/>
      <c r="E140" s="305"/>
      <c r="F140" s="328" t="s">
        <v>1098</v>
      </c>
      <c r="G140" s="305"/>
      <c r="H140" s="305" t="s">
        <v>1134</v>
      </c>
      <c r="I140" s="305" t="s">
        <v>1133</v>
      </c>
      <c r="J140" s="305"/>
      <c r="K140" s="353"/>
    </row>
    <row r="141" s="1" customFormat="1" ht="15" customHeight="1">
      <c r="B141" s="350"/>
      <c r="C141" s="305" t="s">
        <v>37</v>
      </c>
      <c r="D141" s="305"/>
      <c r="E141" s="305"/>
      <c r="F141" s="328" t="s">
        <v>1098</v>
      </c>
      <c r="G141" s="305"/>
      <c r="H141" s="305" t="s">
        <v>1154</v>
      </c>
      <c r="I141" s="305" t="s">
        <v>1133</v>
      </c>
      <c r="J141" s="305"/>
      <c r="K141" s="353"/>
    </row>
    <row r="142" s="1" customFormat="1" ht="15" customHeight="1">
      <c r="B142" s="350"/>
      <c r="C142" s="305" t="s">
        <v>1155</v>
      </c>
      <c r="D142" s="305"/>
      <c r="E142" s="305"/>
      <c r="F142" s="328" t="s">
        <v>1098</v>
      </c>
      <c r="G142" s="305"/>
      <c r="H142" s="305" t="s">
        <v>1156</v>
      </c>
      <c r="I142" s="305" t="s">
        <v>1133</v>
      </c>
      <c r="J142" s="305"/>
      <c r="K142" s="353"/>
    </row>
    <row r="143" s="1" customFormat="1" ht="15" customHeight="1">
      <c r="B143" s="354"/>
      <c r="C143" s="355"/>
      <c r="D143" s="355"/>
      <c r="E143" s="355"/>
      <c r="F143" s="355"/>
      <c r="G143" s="355"/>
      <c r="H143" s="355"/>
      <c r="I143" s="355"/>
      <c r="J143" s="355"/>
      <c r="K143" s="356"/>
    </row>
    <row r="144" s="1" customFormat="1" ht="18.75" customHeight="1">
      <c r="B144" s="341"/>
      <c r="C144" s="341"/>
      <c r="D144" s="341"/>
      <c r="E144" s="341"/>
      <c r="F144" s="342"/>
      <c r="G144" s="341"/>
      <c r="H144" s="341"/>
      <c r="I144" s="341"/>
      <c r="J144" s="341"/>
      <c r="K144" s="341"/>
    </row>
    <row r="145" s="1" customFormat="1" ht="18.75" customHeight="1">
      <c r="B145" s="313"/>
      <c r="C145" s="313"/>
      <c r="D145" s="313"/>
      <c r="E145" s="313"/>
      <c r="F145" s="313"/>
      <c r="G145" s="313"/>
      <c r="H145" s="313"/>
      <c r="I145" s="313"/>
      <c r="J145" s="313"/>
      <c r="K145" s="313"/>
    </row>
    <row r="146" s="1" customFormat="1" ht="7.5" customHeight="1">
      <c r="B146" s="314"/>
      <c r="C146" s="315"/>
      <c r="D146" s="315"/>
      <c r="E146" s="315"/>
      <c r="F146" s="315"/>
      <c r="G146" s="315"/>
      <c r="H146" s="315"/>
      <c r="I146" s="315"/>
      <c r="J146" s="315"/>
      <c r="K146" s="316"/>
    </row>
    <row r="147" s="1" customFormat="1" ht="45" customHeight="1">
      <c r="B147" s="317"/>
      <c r="C147" s="318" t="s">
        <v>1157</v>
      </c>
      <c r="D147" s="318"/>
      <c r="E147" s="318"/>
      <c r="F147" s="318"/>
      <c r="G147" s="318"/>
      <c r="H147" s="318"/>
      <c r="I147" s="318"/>
      <c r="J147" s="318"/>
      <c r="K147" s="319"/>
    </row>
    <row r="148" s="1" customFormat="1" ht="17.25" customHeight="1">
      <c r="B148" s="317"/>
      <c r="C148" s="320" t="s">
        <v>1092</v>
      </c>
      <c r="D148" s="320"/>
      <c r="E148" s="320"/>
      <c r="F148" s="320" t="s">
        <v>1093</v>
      </c>
      <c r="G148" s="321"/>
      <c r="H148" s="320" t="s">
        <v>53</v>
      </c>
      <c r="I148" s="320" t="s">
        <v>56</v>
      </c>
      <c r="J148" s="320" t="s">
        <v>1094</v>
      </c>
      <c r="K148" s="319"/>
    </row>
    <row r="149" s="1" customFormat="1" ht="17.25" customHeight="1">
      <c r="B149" s="317"/>
      <c r="C149" s="322" t="s">
        <v>1095</v>
      </c>
      <c r="D149" s="322"/>
      <c r="E149" s="322"/>
      <c r="F149" s="323" t="s">
        <v>1096</v>
      </c>
      <c r="G149" s="324"/>
      <c r="H149" s="322"/>
      <c r="I149" s="322"/>
      <c r="J149" s="322" t="s">
        <v>1097</v>
      </c>
      <c r="K149" s="319"/>
    </row>
    <row r="150" s="1" customFormat="1" ht="5.25" customHeight="1">
      <c r="B150" s="330"/>
      <c r="C150" s="325"/>
      <c r="D150" s="325"/>
      <c r="E150" s="325"/>
      <c r="F150" s="325"/>
      <c r="G150" s="326"/>
      <c r="H150" s="325"/>
      <c r="I150" s="325"/>
      <c r="J150" s="325"/>
      <c r="K150" s="353"/>
    </row>
    <row r="151" s="1" customFormat="1" ht="15" customHeight="1">
      <c r="B151" s="330"/>
      <c r="C151" s="357" t="s">
        <v>1101</v>
      </c>
      <c r="D151" s="305"/>
      <c r="E151" s="305"/>
      <c r="F151" s="358" t="s">
        <v>1098</v>
      </c>
      <c r="G151" s="305"/>
      <c r="H151" s="357" t="s">
        <v>1138</v>
      </c>
      <c r="I151" s="357" t="s">
        <v>1100</v>
      </c>
      <c r="J151" s="357">
        <v>120</v>
      </c>
      <c r="K151" s="353"/>
    </row>
    <row r="152" s="1" customFormat="1" ht="15" customHeight="1">
      <c r="B152" s="330"/>
      <c r="C152" s="357" t="s">
        <v>1147</v>
      </c>
      <c r="D152" s="305"/>
      <c r="E152" s="305"/>
      <c r="F152" s="358" t="s">
        <v>1098</v>
      </c>
      <c r="G152" s="305"/>
      <c r="H152" s="357" t="s">
        <v>1158</v>
      </c>
      <c r="I152" s="357" t="s">
        <v>1100</v>
      </c>
      <c r="J152" s="357" t="s">
        <v>1149</v>
      </c>
      <c r="K152" s="353"/>
    </row>
    <row r="153" s="1" customFormat="1" ht="15" customHeight="1">
      <c r="B153" s="330"/>
      <c r="C153" s="357" t="s">
        <v>1046</v>
      </c>
      <c r="D153" s="305"/>
      <c r="E153" s="305"/>
      <c r="F153" s="358" t="s">
        <v>1098</v>
      </c>
      <c r="G153" s="305"/>
      <c r="H153" s="357" t="s">
        <v>1159</v>
      </c>
      <c r="I153" s="357" t="s">
        <v>1100</v>
      </c>
      <c r="J153" s="357" t="s">
        <v>1149</v>
      </c>
      <c r="K153" s="353"/>
    </row>
    <row r="154" s="1" customFormat="1" ht="15" customHeight="1">
      <c r="B154" s="330"/>
      <c r="C154" s="357" t="s">
        <v>1103</v>
      </c>
      <c r="D154" s="305"/>
      <c r="E154" s="305"/>
      <c r="F154" s="358" t="s">
        <v>1104</v>
      </c>
      <c r="G154" s="305"/>
      <c r="H154" s="357" t="s">
        <v>1138</v>
      </c>
      <c r="I154" s="357" t="s">
        <v>1100</v>
      </c>
      <c r="J154" s="357">
        <v>50</v>
      </c>
      <c r="K154" s="353"/>
    </row>
    <row r="155" s="1" customFormat="1" ht="15" customHeight="1">
      <c r="B155" s="330"/>
      <c r="C155" s="357" t="s">
        <v>1106</v>
      </c>
      <c r="D155" s="305"/>
      <c r="E155" s="305"/>
      <c r="F155" s="358" t="s">
        <v>1098</v>
      </c>
      <c r="G155" s="305"/>
      <c r="H155" s="357" t="s">
        <v>1138</v>
      </c>
      <c r="I155" s="357" t="s">
        <v>1108</v>
      </c>
      <c r="J155" s="357"/>
      <c r="K155" s="353"/>
    </row>
    <row r="156" s="1" customFormat="1" ht="15" customHeight="1">
      <c r="B156" s="330"/>
      <c r="C156" s="357" t="s">
        <v>1117</v>
      </c>
      <c r="D156" s="305"/>
      <c r="E156" s="305"/>
      <c r="F156" s="358" t="s">
        <v>1104</v>
      </c>
      <c r="G156" s="305"/>
      <c r="H156" s="357" t="s">
        <v>1138</v>
      </c>
      <c r="I156" s="357" t="s">
        <v>1100</v>
      </c>
      <c r="J156" s="357">
        <v>50</v>
      </c>
      <c r="K156" s="353"/>
    </row>
    <row r="157" s="1" customFormat="1" ht="15" customHeight="1">
      <c r="B157" s="330"/>
      <c r="C157" s="357" t="s">
        <v>1125</v>
      </c>
      <c r="D157" s="305"/>
      <c r="E157" s="305"/>
      <c r="F157" s="358" t="s">
        <v>1104</v>
      </c>
      <c r="G157" s="305"/>
      <c r="H157" s="357" t="s">
        <v>1138</v>
      </c>
      <c r="I157" s="357" t="s">
        <v>1100</v>
      </c>
      <c r="J157" s="357">
        <v>50</v>
      </c>
      <c r="K157" s="353"/>
    </row>
    <row r="158" s="1" customFormat="1" ht="15" customHeight="1">
      <c r="B158" s="330"/>
      <c r="C158" s="357" t="s">
        <v>1123</v>
      </c>
      <c r="D158" s="305"/>
      <c r="E158" s="305"/>
      <c r="F158" s="358" t="s">
        <v>1104</v>
      </c>
      <c r="G158" s="305"/>
      <c r="H158" s="357" t="s">
        <v>1138</v>
      </c>
      <c r="I158" s="357" t="s">
        <v>1100</v>
      </c>
      <c r="J158" s="357">
        <v>50</v>
      </c>
      <c r="K158" s="353"/>
    </row>
    <row r="159" s="1" customFormat="1" ht="15" customHeight="1">
      <c r="B159" s="330"/>
      <c r="C159" s="357" t="s">
        <v>112</v>
      </c>
      <c r="D159" s="305"/>
      <c r="E159" s="305"/>
      <c r="F159" s="358" t="s">
        <v>1098</v>
      </c>
      <c r="G159" s="305"/>
      <c r="H159" s="357" t="s">
        <v>1160</v>
      </c>
      <c r="I159" s="357" t="s">
        <v>1100</v>
      </c>
      <c r="J159" s="357" t="s">
        <v>1161</v>
      </c>
      <c r="K159" s="353"/>
    </row>
    <row r="160" s="1" customFormat="1" ht="15" customHeight="1">
      <c r="B160" s="330"/>
      <c r="C160" s="357" t="s">
        <v>1162</v>
      </c>
      <c r="D160" s="305"/>
      <c r="E160" s="305"/>
      <c r="F160" s="358" t="s">
        <v>1098</v>
      </c>
      <c r="G160" s="305"/>
      <c r="H160" s="357" t="s">
        <v>1163</v>
      </c>
      <c r="I160" s="357" t="s">
        <v>1133</v>
      </c>
      <c r="J160" s="357"/>
      <c r="K160" s="353"/>
    </row>
    <row r="161" s="1" customFormat="1" ht="15" customHeight="1">
      <c r="B161" s="359"/>
      <c r="C161" s="339"/>
      <c r="D161" s="339"/>
      <c r="E161" s="339"/>
      <c r="F161" s="339"/>
      <c r="G161" s="339"/>
      <c r="H161" s="339"/>
      <c r="I161" s="339"/>
      <c r="J161" s="339"/>
      <c r="K161" s="360"/>
    </row>
    <row r="162" s="1" customFormat="1" ht="18.75" customHeight="1">
      <c r="B162" s="341"/>
      <c r="C162" s="351"/>
      <c r="D162" s="351"/>
      <c r="E162" s="351"/>
      <c r="F162" s="361"/>
      <c r="G162" s="351"/>
      <c r="H162" s="351"/>
      <c r="I162" s="351"/>
      <c r="J162" s="351"/>
      <c r="K162" s="341"/>
    </row>
    <row r="163" s="1" customFormat="1" ht="18.75" customHeight="1">
      <c r="B163" s="313"/>
      <c r="C163" s="313"/>
      <c r="D163" s="313"/>
      <c r="E163" s="313"/>
      <c r="F163" s="313"/>
      <c r="G163" s="313"/>
      <c r="H163" s="313"/>
      <c r="I163" s="313"/>
      <c r="J163" s="313"/>
      <c r="K163" s="313"/>
    </row>
    <row r="164" s="1" customFormat="1" ht="7.5" customHeight="1">
      <c r="B164" s="292"/>
      <c r="C164" s="293"/>
      <c r="D164" s="293"/>
      <c r="E164" s="293"/>
      <c r="F164" s="293"/>
      <c r="G164" s="293"/>
      <c r="H164" s="293"/>
      <c r="I164" s="293"/>
      <c r="J164" s="293"/>
      <c r="K164" s="294"/>
    </row>
    <row r="165" s="1" customFormat="1" ht="45" customHeight="1">
      <c r="B165" s="295"/>
      <c r="C165" s="296" t="s">
        <v>1164</v>
      </c>
      <c r="D165" s="296"/>
      <c r="E165" s="296"/>
      <c r="F165" s="296"/>
      <c r="G165" s="296"/>
      <c r="H165" s="296"/>
      <c r="I165" s="296"/>
      <c r="J165" s="296"/>
      <c r="K165" s="297"/>
    </row>
    <row r="166" s="1" customFormat="1" ht="17.25" customHeight="1">
      <c r="B166" s="295"/>
      <c r="C166" s="320" t="s">
        <v>1092</v>
      </c>
      <c r="D166" s="320"/>
      <c r="E166" s="320"/>
      <c r="F166" s="320" t="s">
        <v>1093</v>
      </c>
      <c r="G166" s="362"/>
      <c r="H166" s="363" t="s">
        <v>53</v>
      </c>
      <c r="I166" s="363" t="s">
        <v>56</v>
      </c>
      <c r="J166" s="320" t="s">
        <v>1094</v>
      </c>
      <c r="K166" s="297"/>
    </row>
    <row r="167" s="1" customFormat="1" ht="17.25" customHeight="1">
      <c r="B167" s="298"/>
      <c r="C167" s="322" t="s">
        <v>1095</v>
      </c>
      <c r="D167" s="322"/>
      <c r="E167" s="322"/>
      <c r="F167" s="323" t="s">
        <v>1096</v>
      </c>
      <c r="G167" s="364"/>
      <c r="H167" s="365"/>
      <c r="I167" s="365"/>
      <c r="J167" s="322" t="s">
        <v>1097</v>
      </c>
      <c r="K167" s="300"/>
    </row>
    <row r="168" s="1" customFormat="1" ht="5.25" customHeight="1">
      <c r="B168" s="330"/>
      <c r="C168" s="325"/>
      <c r="D168" s="325"/>
      <c r="E168" s="325"/>
      <c r="F168" s="325"/>
      <c r="G168" s="326"/>
      <c r="H168" s="325"/>
      <c r="I168" s="325"/>
      <c r="J168" s="325"/>
      <c r="K168" s="353"/>
    </row>
    <row r="169" s="1" customFormat="1" ht="15" customHeight="1">
      <c r="B169" s="330"/>
      <c r="C169" s="305" t="s">
        <v>1101</v>
      </c>
      <c r="D169" s="305"/>
      <c r="E169" s="305"/>
      <c r="F169" s="328" t="s">
        <v>1098</v>
      </c>
      <c r="G169" s="305"/>
      <c r="H169" s="305" t="s">
        <v>1138</v>
      </c>
      <c r="I169" s="305" t="s">
        <v>1100</v>
      </c>
      <c r="J169" s="305">
        <v>120</v>
      </c>
      <c r="K169" s="353"/>
    </row>
    <row r="170" s="1" customFormat="1" ht="15" customHeight="1">
      <c r="B170" s="330"/>
      <c r="C170" s="305" t="s">
        <v>1147</v>
      </c>
      <c r="D170" s="305"/>
      <c r="E170" s="305"/>
      <c r="F170" s="328" t="s">
        <v>1098</v>
      </c>
      <c r="G170" s="305"/>
      <c r="H170" s="305" t="s">
        <v>1148</v>
      </c>
      <c r="I170" s="305" t="s">
        <v>1100</v>
      </c>
      <c r="J170" s="305" t="s">
        <v>1149</v>
      </c>
      <c r="K170" s="353"/>
    </row>
    <row r="171" s="1" customFormat="1" ht="15" customHeight="1">
      <c r="B171" s="330"/>
      <c r="C171" s="305" t="s">
        <v>1046</v>
      </c>
      <c r="D171" s="305"/>
      <c r="E171" s="305"/>
      <c r="F171" s="328" t="s">
        <v>1098</v>
      </c>
      <c r="G171" s="305"/>
      <c r="H171" s="305" t="s">
        <v>1165</v>
      </c>
      <c r="I171" s="305" t="s">
        <v>1100</v>
      </c>
      <c r="J171" s="305" t="s">
        <v>1149</v>
      </c>
      <c r="K171" s="353"/>
    </row>
    <row r="172" s="1" customFormat="1" ht="15" customHeight="1">
      <c r="B172" s="330"/>
      <c r="C172" s="305" t="s">
        <v>1103</v>
      </c>
      <c r="D172" s="305"/>
      <c r="E172" s="305"/>
      <c r="F172" s="328" t="s">
        <v>1104</v>
      </c>
      <c r="G172" s="305"/>
      <c r="H172" s="305" t="s">
        <v>1165</v>
      </c>
      <c r="I172" s="305" t="s">
        <v>1100</v>
      </c>
      <c r="J172" s="305">
        <v>50</v>
      </c>
      <c r="K172" s="353"/>
    </row>
    <row r="173" s="1" customFormat="1" ht="15" customHeight="1">
      <c r="B173" s="330"/>
      <c r="C173" s="305" t="s">
        <v>1106</v>
      </c>
      <c r="D173" s="305"/>
      <c r="E173" s="305"/>
      <c r="F173" s="328" t="s">
        <v>1098</v>
      </c>
      <c r="G173" s="305"/>
      <c r="H173" s="305" t="s">
        <v>1165</v>
      </c>
      <c r="I173" s="305" t="s">
        <v>1108</v>
      </c>
      <c r="J173" s="305"/>
      <c r="K173" s="353"/>
    </row>
    <row r="174" s="1" customFormat="1" ht="15" customHeight="1">
      <c r="B174" s="330"/>
      <c r="C174" s="305" t="s">
        <v>1117</v>
      </c>
      <c r="D174" s="305"/>
      <c r="E174" s="305"/>
      <c r="F174" s="328" t="s">
        <v>1104</v>
      </c>
      <c r="G174" s="305"/>
      <c r="H174" s="305" t="s">
        <v>1165</v>
      </c>
      <c r="I174" s="305" t="s">
        <v>1100</v>
      </c>
      <c r="J174" s="305">
        <v>50</v>
      </c>
      <c r="K174" s="353"/>
    </row>
    <row r="175" s="1" customFormat="1" ht="15" customHeight="1">
      <c r="B175" s="330"/>
      <c r="C175" s="305" t="s">
        <v>1125</v>
      </c>
      <c r="D175" s="305"/>
      <c r="E175" s="305"/>
      <c r="F175" s="328" t="s">
        <v>1104</v>
      </c>
      <c r="G175" s="305"/>
      <c r="H175" s="305" t="s">
        <v>1165</v>
      </c>
      <c r="I175" s="305" t="s">
        <v>1100</v>
      </c>
      <c r="J175" s="305">
        <v>50</v>
      </c>
      <c r="K175" s="353"/>
    </row>
    <row r="176" s="1" customFormat="1" ht="15" customHeight="1">
      <c r="B176" s="330"/>
      <c r="C176" s="305" t="s">
        <v>1123</v>
      </c>
      <c r="D176" s="305"/>
      <c r="E176" s="305"/>
      <c r="F176" s="328" t="s">
        <v>1104</v>
      </c>
      <c r="G176" s="305"/>
      <c r="H176" s="305" t="s">
        <v>1165</v>
      </c>
      <c r="I176" s="305" t="s">
        <v>1100</v>
      </c>
      <c r="J176" s="305">
        <v>50</v>
      </c>
      <c r="K176" s="353"/>
    </row>
    <row r="177" s="1" customFormat="1" ht="15" customHeight="1">
      <c r="B177" s="330"/>
      <c r="C177" s="305" t="s">
        <v>138</v>
      </c>
      <c r="D177" s="305"/>
      <c r="E177" s="305"/>
      <c r="F177" s="328" t="s">
        <v>1098</v>
      </c>
      <c r="G177" s="305"/>
      <c r="H177" s="305" t="s">
        <v>1166</v>
      </c>
      <c r="I177" s="305" t="s">
        <v>1167</v>
      </c>
      <c r="J177" s="305"/>
      <c r="K177" s="353"/>
    </row>
    <row r="178" s="1" customFormat="1" ht="15" customHeight="1">
      <c r="B178" s="330"/>
      <c r="C178" s="305" t="s">
        <v>56</v>
      </c>
      <c r="D178" s="305"/>
      <c r="E178" s="305"/>
      <c r="F178" s="328" t="s">
        <v>1098</v>
      </c>
      <c r="G178" s="305"/>
      <c r="H178" s="305" t="s">
        <v>1168</v>
      </c>
      <c r="I178" s="305" t="s">
        <v>1169</v>
      </c>
      <c r="J178" s="305">
        <v>1</v>
      </c>
      <c r="K178" s="353"/>
    </row>
    <row r="179" s="1" customFormat="1" ht="15" customHeight="1">
      <c r="B179" s="330"/>
      <c r="C179" s="305" t="s">
        <v>52</v>
      </c>
      <c r="D179" s="305"/>
      <c r="E179" s="305"/>
      <c r="F179" s="328" t="s">
        <v>1098</v>
      </c>
      <c r="G179" s="305"/>
      <c r="H179" s="305" t="s">
        <v>1170</v>
      </c>
      <c r="I179" s="305" t="s">
        <v>1100</v>
      </c>
      <c r="J179" s="305">
        <v>20</v>
      </c>
      <c r="K179" s="353"/>
    </row>
    <row r="180" s="1" customFormat="1" ht="15" customHeight="1">
      <c r="B180" s="330"/>
      <c r="C180" s="305" t="s">
        <v>53</v>
      </c>
      <c r="D180" s="305"/>
      <c r="E180" s="305"/>
      <c r="F180" s="328" t="s">
        <v>1098</v>
      </c>
      <c r="G180" s="305"/>
      <c r="H180" s="305" t="s">
        <v>1171</v>
      </c>
      <c r="I180" s="305" t="s">
        <v>1100</v>
      </c>
      <c r="J180" s="305">
        <v>255</v>
      </c>
      <c r="K180" s="353"/>
    </row>
    <row r="181" s="1" customFormat="1" ht="15" customHeight="1">
      <c r="B181" s="330"/>
      <c r="C181" s="305" t="s">
        <v>139</v>
      </c>
      <c r="D181" s="305"/>
      <c r="E181" s="305"/>
      <c r="F181" s="328" t="s">
        <v>1098</v>
      </c>
      <c r="G181" s="305"/>
      <c r="H181" s="305" t="s">
        <v>1062</v>
      </c>
      <c r="I181" s="305" t="s">
        <v>1100</v>
      </c>
      <c r="J181" s="305">
        <v>10</v>
      </c>
      <c r="K181" s="353"/>
    </row>
    <row r="182" s="1" customFormat="1" ht="15" customHeight="1">
      <c r="B182" s="330"/>
      <c r="C182" s="305" t="s">
        <v>140</v>
      </c>
      <c r="D182" s="305"/>
      <c r="E182" s="305"/>
      <c r="F182" s="328" t="s">
        <v>1098</v>
      </c>
      <c r="G182" s="305"/>
      <c r="H182" s="305" t="s">
        <v>1172</v>
      </c>
      <c r="I182" s="305" t="s">
        <v>1133</v>
      </c>
      <c r="J182" s="305"/>
      <c r="K182" s="353"/>
    </row>
    <row r="183" s="1" customFormat="1" ht="15" customHeight="1">
      <c r="B183" s="330"/>
      <c r="C183" s="305" t="s">
        <v>1173</v>
      </c>
      <c r="D183" s="305"/>
      <c r="E183" s="305"/>
      <c r="F183" s="328" t="s">
        <v>1098</v>
      </c>
      <c r="G183" s="305"/>
      <c r="H183" s="305" t="s">
        <v>1174</v>
      </c>
      <c r="I183" s="305" t="s">
        <v>1133</v>
      </c>
      <c r="J183" s="305"/>
      <c r="K183" s="353"/>
    </row>
    <row r="184" s="1" customFormat="1" ht="15" customHeight="1">
      <c r="B184" s="330"/>
      <c r="C184" s="305" t="s">
        <v>1162</v>
      </c>
      <c r="D184" s="305"/>
      <c r="E184" s="305"/>
      <c r="F184" s="328" t="s">
        <v>1098</v>
      </c>
      <c r="G184" s="305"/>
      <c r="H184" s="305" t="s">
        <v>1175</v>
      </c>
      <c r="I184" s="305" t="s">
        <v>1133</v>
      </c>
      <c r="J184" s="305"/>
      <c r="K184" s="353"/>
    </row>
    <row r="185" s="1" customFormat="1" ht="15" customHeight="1">
      <c r="B185" s="330"/>
      <c r="C185" s="305" t="s">
        <v>142</v>
      </c>
      <c r="D185" s="305"/>
      <c r="E185" s="305"/>
      <c r="F185" s="328" t="s">
        <v>1104</v>
      </c>
      <c r="G185" s="305"/>
      <c r="H185" s="305" t="s">
        <v>1176</v>
      </c>
      <c r="I185" s="305" t="s">
        <v>1100</v>
      </c>
      <c r="J185" s="305">
        <v>50</v>
      </c>
      <c r="K185" s="353"/>
    </row>
    <row r="186" s="1" customFormat="1" ht="15" customHeight="1">
      <c r="B186" s="330"/>
      <c r="C186" s="305" t="s">
        <v>1177</v>
      </c>
      <c r="D186" s="305"/>
      <c r="E186" s="305"/>
      <c r="F186" s="328" t="s">
        <v>1104</v>
      </c>
      <c r="G186" s="305"/>
      <c r="H186" s="305" t="s">
        <v>1178</v>
      </c>
      <c r="I186" s="305" t="s">
        <v>1179</v>
      </c>
      <c r="J186" s="305"/>
      <c r="K186" s="353"/>
    </row>
    <row r="187" s="1" customFormat="1" ht="15" customHeight="1">
      <c r="B187" s="330"/>
      <c r="C187" s="305" t="s">
        <v>1180</v>
      </c>
      <c r="D187" s="305"/>
      <c r="E187" s="305"/>
      <c r="F187" s="328" t="s">
        <v>1104</v>
      </c>
      <c r="G187" s="305"/>
      <c r="H187" s="305" t="s">
        <v>1181</v>
      </c>
      <c r="I187" s="305" t="s">
        <v>1179</v>
      </c>
      <c r="J187" s="305"/>
      <c r="K187" s="353"/>
    </row>
    <row r="188" s="1" customFormat="1" ht="15" customHeight="1">
      <c r="B188" s="330"/>
      <c r="C188" s="305" t="s">
        <v>1182</v>
      </c>
      <c r="D188" s="305"/>
      <c r="E188" s="305"/>
      <c r="F188" s="328" t="s">
        <v>1104</v>
      </c>
      <c r="G188" s="305"/>
      <c r="H188" s="305" t="s">
        <v>1183</v>
      </c>
      <c r="I188" s="305" t="s">
        <v>1179</v>
      </c>
      <c r="J188" s="305"/>
      <c r="K188" s="353"/>
    </row>
    <row r="189" s="1" customFormat="1" ht="15" customHeight="1">
      <c r="B189" s="330"/>
      <c r="C189" s="366" t="s">
        <v>1184</v>
      </c>
      <c r="D189" s="305"/>
      <c r="E189" s="305"/>
      <c r="F189" s="328" t="s">
        <v>1104</v>
      </c>
      <c r="G189" s="305"/>
      <c r="H189" s="305" t="s">
        <v>1185</v>
      </c>
      <c r="I189" s="305" t="s">
        <v>1186</v>
      </c>
      <c r="J189" s="367" t="s">
        <v>1187</v>
      </c>
      <c r="K189" s="353"/>
    </row>
    <row r="190" s="1" customFormat="1" ht="15" customHeight="1">
      <c r="B190" s="330"/>
      <c r="C190" s="366" t="s">
        <v>41</v>
      </c>
      <c r="D190" s="305"/>
      <c r="E190" s="305"/>
      <c r="F190" s="328" t="s">
        <v>1098</v>
      </c>
      <c r="G190" s="305"/>
      <c r="H190" s="302" t="s">
        <v>1188</v>
      </c>
      <c r="I190" s="305" t="s">
        <v>1189</v>
      </c>
      <c r="J190" s="305"/>
      <c r="K190" s="353"/>
    </row>
    <row r="191" s="1" customFormat="1" ht="15" customHeight="1">
      <c r="B191" s="330"/>
      <c r="C191" s="366" t="s">
        <v>1190</v>
      </c>
      <c r="D191" s="305"/>
      <c r="E191" s="305"/>
      <c r="F191" s="328" t="s">
        <v>1098</v>
      </c>
      <c r="G191" s="305"/>
      <c r="H191" s="305" t="s">
        <v>1191</v>
      </c>
      <c r="I191" s="305" t="s">
        <v>1133</v>
      </c>
      <c r="J191" s="305"/>
      <c r="K191" s="353"/>
    </row>
    <row r="192" s="1" customFormat="1" ht="15" customHeight="1">
      <c r="B192" s="330"/>
      <c r="C192" s="366" t="s">
        <v>1192</v>
      </c>
      <c r="D192" s="305"/>
      <c r="E192" s="305"/>
      <c r="F192" s="328" t="s">
        <v>1098</v>
      </c>
      <c r="G192" s="305"/>
      <c r="H192" s="305" t="s">
        <v>1193</v>
      </c>
      <c r="I192" s="305" t="s">
        <v>1133</v>
      </c>
      <c r="J192" s="305"/>
      <c r="K192" s="353"/>
    </row>
    <row r="193" s="1" customFormat="1" ht="15" customHeight="1">
      <c r="B193" s="330"/>
      <c r="C193" s="366" t="s">
        <v>1194</v>
      </c>
      <c r="D193" s="305"/>
      <c r="E193" s="305"/>
      <c r="F193" s="328" t="s">
        <v>1104</v>
      </c>
      <c r="G193" s="305"/>
      <c r="H193" s="305" t="s">
        <v>1195</v>
      </c>
      <c r="I193" s="305" t="s">
        <v>1133</v>
      </c>
      <c r="J193" s="305"/>
      <c r="K193" s="353"/>
    </row>
    <row r="194" s="1" customFormat="1" ht="15" customHeight="1">
      <c r="B194" s="359"/>
      <c r="C194" s="368"/>
      <c r="D194" s="339"/>
      <c r="E194" s="339"/>
      <c r="F194" s="339"/>
      <c r="G194" s="339"/>
      <c r="H194" s="339"/>
      <c r="I194" s="339"/>
      <c r="J194" s="339"/>
      <c r="K194" s="360"/>
    </row>
    <row r="195" s="1" customFormat="1" ht="18.75" customHeight="1">
      <c r="B195" s="341"/>
      <c r="C195" s="351"/>
      <c r="D195" s="351"/>
      <c r="E195" s="351"/>
      <c r="F195" s="361"/>
      <c r="G195" s="351"/>
      <c r="H195" s="351"/>
      <c r="I195" s="351"/>
      <c r="J195" s="351"/>
      <c r="K195" s="341"/>
    </row>
    <row r="196" s="1" customFormat="1" ht="18.75" customHeight="1">
      <c r="B196" s="341"/>
      <c r="C196" s="351"/>
      <c r="D196" s="351"/>
      <c r="E196" s="351"/>
      <c r="F196" s="361"/>
      <c r="G196" s="351"/>
      <c r="H196" s="351"/>
      <c r="I196" s="351"/>
      <c r="J196" s="351"/>
      <c r="K196" s="341"/>
    </row>
    <row r="197" s="1" customFormat="1" ht="18.75" customHeight="1">
      <c r="B197" s="313"/>
      <c r="C197" s="313"/>
      <c r="D197" s="313"/>
      <c r="E197" s="313"/>
      <c r="F197" s="313"/>
      <c r="G197" s="313"/>
      <c r="H197" s="313"/>
      <c r="I197" s="313"/>
      <c r="J197" s="313"/>
      <c r="K197" s="313"/>
    </row>
    <row r="198" s="1" customFormat="1" ht="13.5">
      <c r="B198" s="292"/>
      <c r="C198" s="293"/>
      <c r="D198" s="293"/>
      <c r="E198" s="293"/>
      <c r="F198" s="293"/>
      <c r="G198" s="293"/>
      <c r="H198" s="293"/>
      <c r="I198" s="293"/>
      <c r="J198" s="293"/>
      <c r="K198" s="294"/>
    </row>
    <row r="199" s="1" customFormat="1" ht="21">
      <c r="B199" s="295"/>
      <c r="C199" s="296" t="s">
        <v>1196</v>
      </c>
      <c r="D199" s="296"/>
      <c r="E199" s="296"/>
      <c r="F199" s="296"/>
      <c r="G199" s="296"/>
      <c r="H199" s="296"/>
      <c r="I199" s="296"/>
      <c r="J199" s="296"/>
      <c r="K199" s="297"/>
    </row>
    <row r="200" s="1" customFormat="1" ht="25.5" customHeight="1">
      <c r="B200" s="295"/>
      <c r="C200" s="369" t="s">
        <v>1197</v>
      </c>
      <c r="D200" s="369"/>
      <c r="E200" s="369"/>
      <c r="F200" s="369" t="s">
        <v>1198</v>
      </c>
      <c r="G200" s="370"/>
      <c r="H200" s="369" t="s">
        <v>1199</v>
      </c>
      <c r="I200" s="369"/>
      <c r="J200" s="369"/>
      <c r="K200" s="297"/>
    </row>
    <row r="201" s="1" customFormat="1" ht="5.25" customHeight="1">
      <c r="B201" s="330"/>
      <c r="C201" s="325"/>
      <c r="D201" s="325"/>
      <c r="E201" s="325"/>
      <c r="F201" s="325"/>
      <c r="G201" s="351"/>
      <c r="H201" s="325"/>
      <c r="I201" s="325"/>
      <c r="J201" s="325"/>
      <c r="K201" s="353"/>
    </row>
    <row r="202" s="1" customFormat="1" ht="15" customHeight="1">
      <c r="B202" s="330"/>
      <c r="C202" s="305" t="s">
        <v>1189</v>
      </c>
      <c r="D202" s="305"/>
      <c r="E202" s="305"/>
      <c r="F202" s="328" t="s">
        <v>42</v>
      </c>
      <c r="G202" s="305"/>
      <c r="H202" s="305" t="s">
        <v>1200</v>
      </c>
      <c r="I202" s="305"/>
      <c r="J202" s="305"/>
      <c r="K202" s="353"/>
    </row>
    <row r="203" s="1" customFormat="1" ht="15" customHeight="1">
      <c r="B203" s="330"/>
      <c r="C203" s="305"/>
      <c r="D203" s="305"/>
      <c r="E203" s="305"/>
      <c r="F203" s="328" t="s">
        <v>43</v>
      </c>
      <c r="G203" s="305"/>
      <c r="H203" s="305" t="s">
        <v>1201</v>
      </c>
      <c r="I203" s="305"/>
      <c r="J203" s="305"/>
      <c r="K203" s="353"/>
    </row>
    <row r="204" s="1" customFormat="1" ht="15" customHeight="1">
      <c r="B204" s="330"/>
      <c r="C204" s="305"/>
      <c r="D204" s="305"/>
      <c r="E204" s="305"/>
      <c r="F204" s="328" t="s">
        <v>46</v>
      </c>
      <c r="G204" s="305"/>
      <c r="H204" s="305" t="s">
        <v>1202</v>
      </c>
      <c r="I204" s="305"/>
      <c r="J204" s="305"/>
      <c r="K204" s="353"/>
    </row>
    <row r="205" s="1" customFormat="1" ht="15" customHeight="1">
      <c r="B205" s="330"/>
      <c r="C205" s="305"/>
      <c r="D205" s="305"/>
      <c r="E205" s="305"/>
      <c r="F205" s="328" t="s">
        <v>44</v>
      </c>
      <c r="G205" s="305"/>
      <c r="H205" s="305" t="s">
        <v>1203</v>
      </c>
      <c r="I205" s="305"/>
      <c r="J205" s="305"/>
      <c r="K205" s="353"/>
    </row>
    <row r="206" s="1" customFormat="1" ht="15" customHeight="1">
      <c r="B206" s="330"/>
      <c r="C206" s="305"/>
      <c r="D206" s="305"/>
      <c r="E206" s="305"/>
      <c r="F206" s="328" t="s">
        <v>45</v>
      </c>
      <c r="G206" s="305"/>
      <c r="H206" s="305" t="s">
        <v>1204</v>
      </c>
      <c r="I206" s="305"/>
      <c r="J206" s="305"/>
      <c r="K206" s="353"/>
    </row>
    <row r="207" s="1" customFormat="1" ht="15" customHeight="1">
      <c r="B207" s="330"/>
      <c r="C207" s="305"/>
      <c r="D207" s="305"/>
      <c r="E207" s="305"/>
      <c r="F207" s="328"/>
      <c r="G207" s="305"/>
      <c r="H207" s="305"/>
      <c r="I207" s="305"/>
      <c r="J207" s="305"/>
      <c r="K207" s="353"/>
    </row>
    <row r="208" s="1" customFormat="1" ht="15" customHeight="1">
      <c r="B208" s="330"/>
      <c r="C208" s="305" t="s">
        <v>1145</v>
      </c>
      <c r="D208" s="305"/>
      <c r="E208" s="305"/>
      <c r="F208" s="328" t="s">
        <v>78</v>
      </c>
      <c r="G208" s="305"/>
      <c r="H208" s="305" t="s">
        <v>1205</v>
      </c>
      <c r="I208" s="305"/>
      <c r="J208" s="305"/>
      <c r="K208" s="353"/>
    </row>
    <row r="209" s="1" customFormat="1" ht="15" customHeight="1">
      <c r="B209" s="330"/>
      <c r="C209" s="305"/>
      <c r="D209" s="305"/>
      <c r="E209" s="305"/>
      <c r="F209" s="328" t="s">
        <v>1042</v>
      </c>
      <c r="G209" s="305"/>
      <c r="H209" s="305" t="s">
        <v>1043</v>
      </c>
      <c r="I209" s="305"/>
      <c r="J209" s="305"/>
      <c r="K209" s="353"/>
    </row>
    <row r="210" s="1" customFormat="1" ht="15" customHeight="1">
      <c r="B210" s="330"/>
      <c r="C210" s="305"/>
      <c r="D210" s="305"/>
      <c r="E210" s="305"/>
      <c r="F210" s="328" t="s">
        <v>1040</v>
      </c>
      <c r="G210" s="305"/>
      <c r="H210" s="305" t="s">
        <v>1206</v>
      </c>
      <c r="I210" s="305"/>
      <c r="J210" s="305"/>
      <c r="K210" s="353"/>
    </row>
    <row r="211" s="1" customFormat="1" ht="15" customHeight="1">
      <c r="B211" s="371"/>
      <c r="C211" s="305"/>
      <c r="D211" s="305"/>
      <c r="E211" s="305"/>
      <c r="F211" s="328" t="s">
        <v>1044</v>
      </c>
      <c r="G211" s="366"/>
      <c r="H211" s="357" t="s">
        <v>1045</v>
      </c>
      <c r="I211" s="357"/>
      <c r="J211" s="357"/>
      <c r="K211" s="372"/>
    </row>
    <row r="212" s="1" customFormat="1" ht="15" customHeight="1">
      <c r="B212" s="371"/>
      <c r="C212" s="305"/>
      <c r="D212" s="305"/>
      <c r="E212" s="305"/>
      <c r="F212" s="328" t="s">
        <v>544</v>
      </c>
      <c r="G212" s="366"/>
      <c r="H212" s="357" t="s">
        <v>1207</v>
      </c>
      <c r="I212" s="357"/>
      <c r="J212" s="357"/>
      <c r="K212" s="372"/>
    </row>
    <row r="213" s="1" customFormat="1" ht="15" customHeight="1">
      <c r="B213" s="371"/>
      <c r="C213" s="305"/>
      <c r="D213" s="305"/>
      <c r="E213" s="305"/>
      <c r="F213" s="328"/>
      <c r="G213" s="366"/>
      <c r="H213" s="357"/>
      <c r="I213" s="357"/>
      <c r="J213" s="357"/>
      <c r="K213" s="372"/>
    </row>
    <row r="214" s="1" customFormat="1" ht="15" customHeight="1">
      <c r="B214" s="371"/>
      <c r="C214" s="305" t="s">
        <v>1169</v>
      </c>
      <c r="D214" s="305"/>
      <c r="E214" s="305"/>
      <c r="F214" s="328">
        <v>1</v>
      </c>
      <c r="G214" s="366"/>
      <c r="H214" s="357" t="s">
        <v>1208</v>
      </c>
      <c r="I214" s="357"/>
      <c r="J214" s="357"/>
      <c r="K214" s="372"/>
    </row>
    <row r="215" s="1" customFormat="1" ht="15" customHeight="1">
      <c r="B215" s="371"/>
      <c r="C215" s="305"/>
      <c r="D215" s="305"/>
      <c r="E215" s="305"/>
      <c r="F215" s="328">
        <v>2</v>
      </c>
      <c r="G215" s="366"/>
      <c r="H215" s="357" t="s">
        <v>1209</v>
      </c>
      <c r="I215" s="357"/>
      <c r="J215" s="357"/>
      <c r="K215" s="372"/>
    </row>
    <row r="216" s="1" customFormat="1" ht="15" customHeight="1">
      <c r="B216" s="371"/>
      <c r="C216" s="305"/>
      <c r="D216" s="305"/>
      <c r="E216" s="305"/>
      <c r="F216" s="328">
        <v>3</v>
      </c>
      <c r="G216" s="366"/>
      <c r="H216" s="357" t="s">
        <v>1210</v>
      </c>
      <c r="I216" s="357"/>
      <c r="J216" s="357"/>
      <c r="K216" s="372"/>
    </row>
    <row r="217" s="1" customFormat="1" ht="15" customHeight="1">
      <c r="B217" s="371"/>
      <c r="C217" s="305"/>
      <c r="D217" s="305"/>
      <c r="E217" s="305"/>
      <c r="F217" s="328">
        <v>4</v>
      </c>
      <c r="G217" s="366"/>
      <c r="H217" s="357" t="s">
        <v>1211</v>
      </c>
      <c r="I217" s="357"/>
      <c r="J217" s="357"/>
      <c r="K217" s="372"/>
    </row>
    <row r="218" s="1" customFormat="1" ht="12.75" customHeight="1">
      <c r="B218" s="373"/>
      <c r="C218" s="374"/>
      <c r="D218" s="374"/>
      <c r="E218" s="374"/>
      <c r="F218" s="374"/>
      <c r="G218" s="374"/>
      <c r="H218" s="374"/>
      <c r="I218" s="374"/>
      <c r="J218" s="374"/>
      <c r="K218" s="375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Zaměstnanec 2</dc:creator>
  <cp:lastModifiedBy>Zaměstnanec 2</cp:lastModifiedBy>
  <dcterms:created xsi:type="dcterms:W3CDTF">2026-09-21T14:15:57Z</dcterms:created>
  <dcterms:modified xsi:type="dcterms:W3CDTF">2026-09-21T14:16:02Z</dcterms:modified>
</cp:coreProperties>
</file>