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S:\Kros\Export\"/>
    </mc:Choice>
  </mc:AlternateContent>
  <bookViews>
    <workbookView xWindow="0" yWindow="0" windowWidth="0" windowHeight="0"/>
  </bookViews>
  <sheets>
    <sheet name="Rekapitulace stavby" sheetId="1" r:id="rId1"/>
    <sheet name="261201 - Toalety dívky 3.NP" sheetId="2" r:id="rId2"/>
    <sheet name="261202 - Toalety chlapci ..." sheetId="3" r:id="rId3"/>
    <sheet name="Seznam figur" sheetId="4" r:id="rId4"/>
  </sheets>
  <definedNames>
    <definedName name="_xlnm.Print_Area" localSheetId="0">'Rekapitulace stavby'!$D$4:$AO$76,'Rekapitulace stavby'!$C$82:$AQ$97</definedName>
    <definedName name="_xlnm.Print_Titles" localSheetId="0">'Rekapitulace stavby'!$92:$92</definedName>
    <definedName name="_xlnm._FilterDatabase" localSheetId="1" hidden="1">'261201 - Toalety dívky 3.NP'!$C$135:$K$273</definedName>
    <definedName name="_xlnm.Print_Area" localSheetId="1">'261201 - Toalety dívky 3.NP'!$C$4:$J$76,'261201 - Toalety dívky 3.NP'!$C$82:$J$117,'261201 - Toalety dívky 3.NP'!$C$123:$J$273</definedName>
    <definedName name="_xlnm.Print_Titles" localSheetId="1">'261201 - Toalety dívky 3.NP'!$135:$135</definedName>
    <definedName name="_xlnm._FilterDatabase" localSheetId="2" hidden="1">'261202 - Toalety chlapci ...'!$C$135:$K$277</definedName>
    <definedName name="_xlnm.Print_Area" localSheetId="2">'261202 - Toalety chlapci ...'!$C$4:$J$76,'261202 - Toalety chlapci ...'!$C$82:$J$117,'261202 - Toalety chlapci ...'!$C$123:$J$277</definedName>
    <definedName name="_xlnm.Print_Titles" localSheetId="2">'261202 - Toalety chlapci ...'!$135:$135</definedName>
    <definedName name="_xlnm.Print_Area" localSheetId="3">'Seznam figur'!$C$4:$G$93</definedName>
    <definedName name="_xlnm.Print_Titles" localSheetId="3">'Seznam figur'!$9:$9</definedName>
  </definedNames>
  <calcPr/>
</workbook>
</file>

<file path=xl/calcChain.xml><?xml version="1.0" encoding="utf-8"?>
<calcChain xmlns="http://schemas.openxmlformats.org/spreadsheetml/2006/main">
  <c i="4" l="1" r="D7"/>
  <c i="3" r="J37"/>
  <c r="J36"/>
  <c i="1" r="AY96"/>
  <c i="3" r="J35"/>
  <c i="1" r="AX96"/>
  <c i="3" r="BI277"/>
  <c r="BH277"/>
  <c r="BG277"/>
  <c r="BF277"/>
  <c r="T277"/>
  <c r="T276"/>
  <c r="R277"/>
  <c r="R276"/>
  <c r="P277"/>
  <c r="P276"/>
  <c r="BI274"/>
  <c r="BH274"/>
  <c r="BG274"/>
  <c r="BF274"/>
  <c r="T274"/>
  <c r="R274"/>
  <c r="P274"/>
  <c r="BI272"/>
  <c r="BH272"/>
  <c r="BG272"/>
  <c r="BF272"/>
  <c r="T272"/>
  <c r="R272"/>
  <c r="P272"/>
  <c r="BI271"/>
  <c r="BH271"/>
  <c r="BG271"/>
  <c r="BF271"/>
  <c r="T271"/>
  <c r="R271"/>
  <c r="P271"/>
  <c r="BI268"/>
  <c r="BH268"/>
  <c r="BG268"/>
  <c r="BF268"/>
  <c r="T268"/>
  <c r="R268"/>
  <c r="P268"/>
  <c r="BI267"/>
  <c r="BH267"/>
  <c r="BG267"/>
  <c r="BF267"/>
  <c r="T267"/>
  <c r="R267"/>
  <c r="P267"/>
  <c r="BI266"/>
  <c r="BH266"/>
  <c r="BG266"/>
  <c r="BF266"/>
  <c r="T266"/>
  <c r="R266"/>
  <c r="P266"/>
  <c r="BI265"/>
  <c r="BH265"/>
  <c r="BG265"/>
  <c r="BF265"/>
  <c r="T265"/>
  <c r="R265"/>
  <c r="P265"/>
  <c r="BI264"/>
  <c r="BH264"/>
  <c r="BG264"/>
  <c r="BF264"/>
  <c r="T264"/>
  <c r="R264"/>
  <c r="P264"/>
  <c r="BI263"/>
  <c r="BH263"/>
  <c r="BG263"/>
  <c r="BF263"/>
  <c r="T263"/>
  <c r="R263"/>
  <c r="P263"/>
  <c r="BI262"/>
  <c r="BH262"/>
  <c r="BG262"/>
  <c r="BF262"/>
  <c r="T262"/>
  <c r="R262"/>
  <c r="P262"/>
  <c r="BI261"/>
  <c r="BH261"/>
  <c r="BG261"/>
  <c r="BF261"/>
  <c r="T261"/>
  <c r="R261"/>
  <c r="P261"/>
  <c r="BI258"/>
  <c r="BH258"/>
  <c r="BG258"/>
  <c r="BF258"/>
  <c r="T258"/>
  <c r="R258"/>
  <c r="P258"/>
  <c r="BI256"/>
  <c r="BH256"/>
  <c r="BG256"/>
  <c r="BF256"/>
  <c r="T256"/>
  <c r="R256"/>
  <c r="P256"/>
  <c r="BI254"/>
  <c r="BH254"/>
  <c r="BG254"/>
  <c r="BF254"/>
  <c r="T254"/>
  <c r="R254"/>
  <c r="P254"/>
  <c r="BI250"/>
  <c r="BH250"/>
  <c r="BG250"/>
  <c r="BF250"/>
  <c r="T250"/>
  <c r="R250"/>
  <c r="P250"/>
  <c r="BI247"/>
  <c r="BH247"/>
  <c r="BG247"/>
  <c r="BF247"/>
  <c r="T247"/>
  <c r="R247"/>
  <c r="P247"/>
  <c r="BI243"/>
  <c r="BH243"/>
  <c r="BG243"/>
  <c r="BF243"/>
  <c r="T243"/>
  <c r="R243"/>
  <c r="P243"/>
  <c r="BI241"/>
  <c r="BH241"/>
  <c r="BG241"/>
  <c r="BF241"/>
  <c r="T241"/>
  <c r="R241"/>
  <c r="P241"/>
  <c r="BI239"/>
  <c r="BH239"/>
  <c r="BG239"/>
  <c r="BF239"/>
  <c r="T239"/>
  <c r="R239"/>
  <c r="P239"/>
  <c r="BI233"/>
  <c r="BH233"/>
  <c r="BG233"/>
  <c r="BF233"/>
  <c r="T233"/>
  <c r="R233"/>
  <c r="P233"/>
  <c r="BI231"/>
  <c r="BH231"/>
  <c r="BG231"/>
  <c r="BF231"/>
  <c r="T231"/>
  <c r="R231"/>
  <c r="P231"/>
  <c r="BI225"/>
  <c r="BH225"/>
  <c r="BG225"/>
  <c r="BF225"/>
  <c r="T225"/>
  <c r="R225"/>
  <c r="P225"/>
  <c r="BI223"/>
  <c r="BH223"/>
  <c r="BG223"/>
  <c r="BF223"/>
  <c r="T223"/>
  <c r="R223"/>
  <c r="P223"/>
  <c r="BI217"/>
  <c r="BH217"/>
  <c r="BG217"/>
  <c r="BF217"/>
  <c r="T217"/>
  <c r="R217"/>
  <c r="P217"/>
  <c r="BI215"/>
  <c r="BH215"/>
  <c r="BG215"/>
  <c r="BF215"/>
  <c r="T215"/>
  <c r="R215"/>
  <c r="P215"/>
  <c r="BI213"/>
  <c r="BH213"/>
  <c r="BG213"/>
  <c r="BF213"/>
  <c r="T213"/>
  <c r="R213"/>
  <c r="P213"/>
  <c r="BI211"/>
  <c r="BH211"/>
  <c r="BG211"/>
  <c r="BF211"/>
  <c r="T211"/>
  <c r="R211"/>
  <c r="P211"/>
  <c r="BI209"/>
  <c r="BH209"/>
  <c r="BG209"/>
  <c r="BF209"/>
  <c r="T209"/>
  <c r="R209"/>
  <c r="P209"/>
  <c r="BI207"/>
  <c r="BH207"/>
  <c r="BG207"/>
  <c r="BF207"/>
  <c r="T207"/>
  <c r="R207"/>
  <c r="P207"/>
  <c r="BI205"/>
  <c r="BH205"/>
  <c r="BG205"/>
  <c r="BF205"/>
  <c r="T205"/>
  <c r="R205"/>
  <c r="P205"/>
  <c r="BI203"/>
  <c r="BH203"/>
  <c r="BG203"/>
  <c r="BF203"/>
  <c r="T203"/>
  <c r="R203"/>
  <c r="P203"/>
  <c r="BI201"/>
  <c r="BH201"/>
  <c r="BG201"/>
  <c r="BF201"/>
  <c r="T201"/>
  <c r="R201"/>
  <c r="P201"/>
  <c r="BI199"/>
  <c r="BH199"/>
  <c r="BG199"/>
  <c r="BF199"/>
  <c r="T199"/>
  <c r="R199"/>
  <c r="P199"/>
  <c r="BI197"/>
  <c r="BH197"/>
  <c r="BG197"/>
  <c r="BF197"/>
  <c r="T197"/>
  <c r="R197"/>
  <c r="P197"/>
  <c r="BI195"/>
  <c r="BH195"/>
  <c r="BG195"/>
  <c r="BF195"/>
  <c r="T195"/>
  <c r="R195"/>
  <c r="P195"/>
  <c r="BI194"/>
  <c r="BH194"/>
  <c r="BG194"/>
  <c r="BF194"/>
  <c r="T194"/>
  <c r="R194"/>
  <c r="P194"/>
  <c r="BI192"/>
  <c r="BH192"/>
  <c r="BG192"/>
  <c r="BF192"/>
  <c r="T192"/>
  <c r="R192"/>
  <c r="P192"/>
  <c r="BI191"/>
  <c r="BH191"/>
  <c r="BG191"/>
  <c r="BF191"/>
  <c r="T191"/>
  <c r="R191"/>
  <c r="P191"/>
  <c r="BI189"/>
  <c r="BH189"/>
  <c r="BG189"/>
  <c r="BF189"/>
  <c r="T189"/>
  <c r="R189"/>
  <c r="P189"/>
  <c r="BI188"/>
  <c r="BH188"/>
  <c r="BG188"/>
  <c r="BF188"/>
  <c r="T188"/>
  <c r="R188"/>
  <c r="P188"/>
  <c r="BI186"/>
  <c r="BH186"/>
  <c r="BG186"/>
  <c r="BF186"/>
  <c r="T186"/>
  <c r="R186"/>
  <c r="P186"/>
  <c r="BI185"/>
  <c r="BH185"/>
  <c r="BG185"/>
  <c r="BF185"/>
  <c r="T185"/>
  <c r="R185"/>
  <c r="P185"/>
  <c r="BI184"/>
  <c r="BH184"/>
  <c r="BG184"/>
  <c r="BF184"/>
  <c r="T184"/>
  <c r="R184"/>
  <c r="P184"/>
  <c r="BI183"/>
  <c r="BH183"/>
  <c r="BG183"/>
  <c r="BF183"/>
  <c r="T183"/>
  <c r="R183"/>
  <c r="P183"/>
  <c r="BI182"/>
  <c r="BH182"/>
  <c r="BG182"/>
  <c r="BF182"/>
  <c r="T182"/>
  <c r="R182"/>
  <c r="P182"/>
  <c r="BI181"/>
  <c r="BH181"/>
  <c r="BG181"/>
  <c r="BF181"/>
  <c r="T181"/>
  <c r="R181"/>
  <c r="P181"/>
  <c r="BI180"/>
  <c r="BH180"/>
  <c r="BG180"/>
  <c r="BF180"/>
  <c r="T180"/>
  <c r="R180"/>
  <c r="P180"/>
  <c r="BI179"/>
  <c r="BH179"/>
  <c r="BG179"/>
  <c r="BF179"/>
  <c r="T179"/>
  <c r="R179"/>
  <c r="P179"/>
  <c r="BI178"/>
  <c r="BH178"/>
  <c r="BG178"/>
  <c r="BF178"/>
  <c r="T178"/>
  <c r="R178"/>
  <c r="P178"/>
  <c r="BI177"/>
  <c r="BH177"/>
  <c r="BG177"/>
  <c r="BF177"/>
  <c r="T177"/>
  <c r="R177"/>
  <c r="P177"/>
  <c r="BI174"/>
  <c r="BH174"/>
  <c r="BG174"/>
  <c r="BF174"/>
  <c r="T174"/>
  <c r="T173"/>
  <c r="R174"/>
  <c r="R173"/>
  <c r="P174"/>
  <c r="P173"/>
  <c r="BI171"/>
  <c r="BH171"/>
  <c r="BG171"/>
  <c r="BF171"/>
  <c r="T171"/>
  <c r="R171"/>
  <c r="P171"/>
  <c r="BI169"/>
  <c r="BH169"/>
  <c r="BG169"/>
  <c r="BF169"/>
  <c r="T169"/>
  <c r="R169"/>
  <c r="P169"/>
  <c r="BI167"/>
  <c r="BH167"/>
  <c r="BG167"/>
  <c r="BF167"/>
  <c r="T167"/>
  <c r="R167"/>
  <c r="P167"/>
  <c r="BI165"/>
  <c r="BH165"/>
  <c r="BG165"/>
  <c r="BF165"/>
  <c r="T165"/>
  <c r="R165"/>
  <c r="P165"/>
  <c r="BI163"/>
  <c r="BH163"/>
  <c r="BG163"/>
  <c r="BF163"/>
  <c r="T163"/>
  <c r="R163"/>
  <c r="P163"/>
  <c r="BI161"/>
  <c r="BH161"/>
  <c r="BG161"/>
  <c r="BF161"/>
  <c r="T161"/>
  <c r="R161"/>
  <c r="P161"/>
  <c r="BI160"/>
  <c r="BH160"/>
  <c r="BG160"/>
  <c r="BF160"/>
  <c r="T160"/>
  <c r="R160"/>
  <c r="P160"/>
  <c r="BI159"/>
  <c r="BH159"/>
  <c r="BG159"/>
  <c r="BF159"/>
  <c r="T159"/>
  <c r="R159"/>
  <c r="P159"/>
  <c r="BI152"/>
  <c r="BH152"/>
  <c r="BG152"/>
  <c r="BF152"/>
  <c r="T152"/>
  <c r="T151"/>
  <c r="R152"/>
  <c r="R151"/>
  <c r="P152"/>
  <c r="P151"/>
  <c r="BI149"/>
  <c r="BH149"/>
  <c r="BG149"/>
  <c r="BF149"/>
  <c r="T149"/>
  <c r="T148"/>
  <c r="R149"/>
  <c r="R148"/>
  <c r="P149"/>
  <c r="P148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F130"/>
  <c r="E128"/>
  <c r="F89"/>
  <c r="E87"/>
  <c r="J24"/>
  <c r="E24"/>
  <c r="J133"/>
  <c r="J23"/>
  <c r="J21"/>
  <c r="E21"/>
  <c r="J132"/>
  <c r="J20"/>
  <c r="J18"/>
  <c r="E18"/>
  <c r="F133"/>
  <c r="J17"/>
  <c r="J15"/>
  <c r="E15"/>
  <c r="F132"/>
  <c r="J14"/>
  <c r="J12"/>
  <c r="J130"/>
  <c r="E7"/>
  <c r="E126"/>
  <c i="2" r="J37"/>
  <c r="J36"/>
  <c i="1" r="AY95"/>
  <c i="2" r="J35"/>
  <c i="1" r="AX95"/>
  <c i="2" r="BI273"/>
  <c r="BH273"/>
  <c r="BG273"/>
  <c r="BF273"/>
  <c r="T273"/>
  <c r="T272"/>
  <c r="R273"/>
  <c r="R272"/>
  <c r="P273"/>
  <c r="P272"/>
  <c r="BI270"/>
  <c r="BH270"/>
  <c r="BG270"/>
  <c r="BF270"/>
  <c r="T270"/>
  <c r="R270"/>
  <c r="P270"/>
  <c r="BI268"/>
  <c r="BH268"/>
  <c r="BG268"/>
  <c r="BF268"/>
  <c r="T268"/>
  <c r="R268"/>
  <c r="P268"/>
  <c r="BI267"/>
  <c r="BH267"/>
  <c r="BG267"/>
  <c r="BF267"/>
  <c r="T267"/>
  <c r="R267"/>
  <c r="P267"/>
  <c r="BI264"/>
  <c r="BH264"/>
  <c r="BG264"/>
  <c r="BF264"/>
  <c r="T264"/>
  <c r="R264"/>
  <c r="P264"/>
  <c r="BI263"/>
  <c r="BH263"/>
  <c r="BG263"/>
  <c r="BF263"/>
  <c r="T263"/>
  <c r="R263"/>
  <c r="P263"/>
  <c r="BI262"/>
  <c r="BH262"/>
  <c r="BG262"/>
  <c r="BF262"/>
  <c r="T262"/>
  <c r="R262"/>
  <c r="P262"/>
  <c r="BI261"/>
  <c r="BH261"/>
  <c r="BG261"/>
  <c r="BF261"/>
  <c r="T261"/>
  <c r="R261"/>
  <c r="P261"/>
  <c r="BI260"/>
  <c r="BH260"/>
  <c r="BG260"/>
  <c r="BF260"/>
  <c r="T260"/>
  <c r="R260"/>
  <c r="P260"/>
  <c r="BI259"/>
  <c r="BH259"/>
  <c r="BG259"/>
  <c r="BF259"/>
  <c r="T259"/>
  <c r="R259"/>
  <c r="P259"/>
  <c r="BI258"/>
  <c r="BH258"/>
  <c r="BG258"/>
  <c r="BF258"/>
  <c r="T258"/>
  <c r="R258"/>
  <c r="P258"/>
  <c r="BI257"/>
  <c r="BH257"/>
  <c r="BG257"/>
  <c r="BF257"/>
  <c r="T257"/>
  <c r="R257"/>
  <c r="P257"/>
  <c r="BI254"/>
  <c r="BH254"/>
  <c r="BG254"/>
  <c r="BF254"/>
  <c r="T254"/>
  <c r="R254"/>
  <c r="P254"/>
  <c r="BI252"/>
  <c r="BH252"/>
  <c r="BG252"/>
  <c r="BF252"/>
  <c r="T252"/>
  <c r="R252"/>
  <c r="P252"/>
  <c r="BI250"/>
  <c r="BH250"/>
  <c r="BG250"/>
  <c r="BF250"/>
  <c r="T250"/>
  <c r="R250"/>
  <c r="P250"/>
  <c r="BI246"/>
  <c r="BH246"/>
  <c r="BG246"/>
  <c r="BF246"/>
  <c r="T246"/>
  <c r="R246"/>
  <c r="P246"/>
  <c r="BI243"/>
  <c r="BH243"/>
  <c r="BG243"/>
  <c r="BF243"/>
  <c r="T243"/>
  <c r="R243"/>
  <c r="P243"/>
  <c r="BI241"/>
  <c r="BH241"/>
  <c r="BG241"/>
  <c r="BF241"/>
  <c r="T241"/>
  <c r="R241"/>
  <c r="P241"/>
  <c r="BI239"/>
  <c r="BH239"/>
  <c r="BG239"/>
  <c r="BF239"/>
  <c r="T239"/>
  <c r="R239"/>
  <c r="P239"/>
  <c r="BI237"/>
  <c r="BH237"/>
  <c r="BG237"/>
  <c r="BF237"/>
  <c r="T237"/>
  <c r="R237"/>
  <c r="P237"/>
  <c r="BI231"/>
  <c r="BH231"/>
  <c r="BG231"/>
  <c r="BF231"/>
  <c r="T231"/>
  <c r="R231"/>
  <c r="P231"/>
  <c r="BI229"/>
  <c r="BH229"/>
  <c r="BG229"/>
  <c r="BF229"/>
  <c r="T229"/>
  <c r="R229"/>
  <c r="P229"/>
  <c r="BI223"/>
  <c r="BH223"/>
  <c r="BG223"/>
  <c r="BF223"/>
  <c r="T223"/>
  <c r="R223"/>
  <c r="P223"/>
  <c r="BI221"/>
  <c r="BH221"/>
  <c r="BG221"/>
  <c r="BF221"/>
  <c r="T221"/>
  <c r="R221"/>
  <c r="P221"/>
  <c r="BI215"/>
  <c r="BH215"/>
  <c r="BG215"/>
  <c r="BF215"/>
  <c r="T215"/>
  <c r="R215"/>
  <c r="P215"/>
  <c r="BI213"/>
  <c r="BH213"/>
  <c r="BG213"/>
  <c r="BF213"/>
  <c r="T213"/>
  <c r="R213"/>
  <c r="P213"/>
  <c r="BI211"/>
  <c r="BH211"/>
  <c r="BG211"/>
  <c r="BF211"/>
  <c r="T211"/>
  <c r="R211"/>
  <c r="P211"/>
  <c r="BI209"/>
  <c r="BH209"/>
  <c r="BG209"/>
  <c r="BF209"/>
  <c r="T209"/>
  <c r="R209"/>
  <c r="P209"/>
  <c r="BI207"/>
  <c r="BH207"/>
  <c r="BG207"/>
  <c r="BF207"/>
  <c r="T207"/>
  <c r="R207"/>
  <c r="P207"/>
  <c r="BI205"/>
  <c r="BH205"/>
  <c r="BG205"/>
  <c r="BF205"/>
  <c r="T205"/>
  <c r="R205"/>
  <c r="P205"/>
  <c r="BI203"/>
  <c r="BH203"/>
  <c r="BG203"/>
  <c r="BF203"/>
  <c r="T203"/>
  <c r="R203"/>
  <c r="P203"/>
  <c r="BI201"/>
  <c r="BH201"/>
  <c r="BG201"/>
  <c r="BF201"/>
  <c r="T201"/>
  <c r="R201"/>
  <c r="P201"/>
  <c r="BI199"/>
  <c r="BH199"/>
  <c r="BG199"/>
  <c r="BF199"/>
  <c r="T199"/>
  <c r="R199"/>
  <c r="P199"/>
  <c r="BI197"/>
  <c r="BH197"/>
  <c r="BG197"/>
  <c r="BF197"/>
  <c r="T197"/>
  <c r="R197"/>
  <c r="P197"/>
  <c r="BI195"/>
  <c r="BH195"/>
  <c r="BG195"/>
  <c r="BF195"/>
  <c r="T195"/>
  <c r="R195"/>
  <c r="P195"/>
  <c r="BI193"/>
  <c r="BH193"/>
  <c r="BG193"/>
  <c r="BF193"/>
  <c r="T193"/>
  <c r="R193"/>
  <c r="P193"/>
  <c r="BI192"/>
  <c r="BH192"/>
  <c r="BG192"/>
  <c r="BF192"/>
  <c r="T192"/>
  <c r="R192"/>
  <c r="P192"/>
  <c r="BI190"/>
  <c r="BH190"/>
  <c r="BG190"/>
  <c r="BF190"/>
  <c r="T190"/>
  <c r="R190"/>
  <c r="P190"/>
  <c r="BI189"/>
  <c r="BH189"/>
  <c r="BG189"/>
  <c r="BF189"/>
  <c r="T189"/>
  <c r="R189"/>
  <c r="P189"/>
  <c r="BI187"/>
  <c r="BH187"/>
  <c r="BG187"/>
  <c r="BF187"/>
  <c r="T187"/>
  <c r="R187"/>
  <c r="P187"/>
  <c r="BI186"/>
  <c r="BH186"/>
  <c r="BG186"/>
  <c r="BF186"/>
  <c r="T186"/>
  <c r="R186"/>
  <c r="P186"/>
  <c r="BI184"/>
  <c r="BH184"/>
  <c r="BG184"/>
  <c r="BF184"/>
  <c r="T184"/>
  <c r="R184"/>
  <c r="P184"/>
  <c r="BI183"/>
  <c r="BH183"/>
  <c r="BG183"/>
  <c r="BF183"/>
  <c r="T183"/>
  <c r="R183"/>
  <c r="P183"/>
  <c r="BI182"/>
  <c r="BH182"/>
  <c r="BG182"/>
  <c r="BF182"/>
  <c r="T182"/>
  <c r="R182"/>
  <c r="P182"/>
  <c r="BI181"/>
  <c r="BH181"/>
  <c r="BG181"/>
  <c r="BF181"/>
  <c r="T181"/>
  <c r="R181"/>
  <c r="P181"/>
  <c r="BI180"/>
  <c r="BH180"/>
  <c r="BG180"/>
  <c r="BF180"/>
  <c r="T180"/>
  <c r="R180"/>
  <c r="P180"/>
  <c r="BI179"/>
  <c r="BH179"/>
  <c r="BG179"/>
  <c r="BF179"/>
  <c r="T179"/>
  <c r="R179"/>
  <c r="P179"/>
  <c r="BI178"/>
  <c r="BH178"/>
  <c r="BG178"/>
  <c r="BF178"/>
  <c r="T178"/>
  <c r="R178"/>
  <c r="P178"/>
  <c r="BI177"/>
  <c r="BH177"/>
  <c r="BG177"/>
  <c r="BF177"/>
  <c r="T177"/>
  <c r="R177"/>
  <c r="P177"/>
  <c r="BI174"/>
  <c r="BH174"/>
  <c r="BG174"/>
  <c r="BF174"/>
  <c r="T174"/>
  <c r="T173"/>
  <c r="R174"/>
  <c r="R173"/>
  <c r="P174"/>
  <c r="P173"/>
  <c r="BI171"/>
  <c r="BH171"/>
  <c r="BG171"/>
  <c r="BF171"/>
  <c r="T171"/>
  <c r="R171"/>
  <c r="P171"/>
  <c r="BI169"/>
  <c r="BH169"/>
  <c r="BG169"/>
  <c r="BF169"/>
  <c r="T169"/>
  <c r="R169"/>
  <c r="P169"/>
  <c r="BI167"/>
  <c r="BH167"/>
  <c r="BG167"/>
  <c r="BF167"/>
  <c r="T167"/>
  <c r="R167"/>
  <c r="P167"/>
  <c r="BI165"/>
  <c r="BH165"/>
  <c r="BG165"/>
  <c r="BF165"/>
  <c r="T165"/>
  <c r="R165"/>
  <c r="P165"/>
  <c r="BI163"/>
  <c r="BH163"/>
  <c r="BG163"/>
  <c r="BF163"/>
  <c r="T163"/>
  <c r="R163"/>
  <c r="P163"/>
  <c r="BI161"/>
  <c r="BH161"/>
  <c r="BG161"/>
  <c r="BF161"/>
  <c r="T161"/>
  <c r="R161"/>
  <c r="P161"/>
  <c r="BI160"/>
  <c r="BH160"/>
  <c r="BG160"/>
  <c r="BF160"/>
  <c r="T160"/>
  <c r="R160"/>
  <c r="P160"/>
  <c r="BI159"/>
  <c r="BH159"/>
  <c r="BG159"/>
  <c r="BF159"/>
  <c r="T159"/>
  <c r="R159"/>
  <c r="P159"/>
  <c r="BI152"/>
  <c r="BH152"/>
  <c r="BG152"/>
  <c r="BF152"/>
  <c r="T152"/>
  <c r="T151"/>
  <c r="R152"/>
  <c r="R151"/>
  <c r="P152"/>
  <c r="P151"/>
  <c r="BI149"/>
  <c r="BH149"/>
  <c r="BG149"/>
  <c r="BF149"/>
  <c r="T149"/>
  <c r="T148"/>
  <c r="R149"/>
  <c r="R148"/>
  <c r="P149"/>
  <c r="P148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F130"/>
  <c r="E128"/>
  <c r="F89"/>
  <c r="E87"/>
  <c r="J24"/>
  <c r="E24"/>
  <c r="J92"/>
  <c r="J23"/>
  <c r="J21"/>
  <c r="E21"/>
  <c r="J91"/>
  <c r="J20"/>
  <c r="J18"/>
  <c r="E18"/>
  <c r="F133"/>
  <c r="J17"/>
  <c r="J15"/>
  <c r="E15"/>
  <c r="F132"/>
  <c r="J14"/>
  <c r="J12"/>
  <c r="J89"/>
  <c r="E7"/>
  <c r="E85"/>
  <c i="1" r="L90"/>
  <c r="AM90"/>
  <c r="AM89"/>
  <c r="L89"/>
  <c r="AM87"/>
  <c r="L87"/>
  <c r="L85"/>
  <c r="L84"/>
  <c i="2" r="BK239"/>
  <c i="3" r="BK179"/>
  <c r="BK266"/>
  <c r="BK225"/>
  <c r="J243"/>
  <c r="J209"/>
  <c r="J140"/>
  <c i="2" r="BK267"/>
  <c r="BK250"/>
  <c r="BK209"/>
  <c r="BK177"/>
  <c r="J142"/>
  <c r="J250"/>
  <c r="BK213"/>
  <c r="J181"/>
  <c r="BK142"/>
  <c r="J239"/>
  <c r="J197"/>
  <c r="BK171"/>
  <c r="J140"/>
  <c i="3" r="BK264"/>
  <c r="BK239"/>
  <c r="J177"/>
  <c r="J261"/>
  <c r="BK205"/>
  <c r="J167"/>
  <c r="J262"/>
  <c r="J217"/>
  <c r="J182"/>
  <c r="J197"/>
  <c r="J185"/>
  <c r="J195"/>
  <c r="BK183"/>
  <c i="2" r="J257"/>
  <c r="BK199"/>
  <c r="BK161"/>
  <c r="J195"/>
  <c r="BK179"/>
  <c i="3" r="BK277"/>
  <c r="J231"/>
  <c r="J265"/>
  <c r="J207"/>
  <c r="J267"/>
  <c r="BK231"/>
  <c r="J186"/>
  <c r="J179"/>
  <c i="2" r="BK270"/>
  <c r="J237"/>
  <c r="BK221"/>
  <c r="J180"/>
  <c r="J262"/>
  <c r="BK237"/>
  <c r="BK189"/>
  <c r="BK167"/>
  <c r="J215"/>
  <c r="J189"/>
  <c r="J182"/>
  <c r="J161"/>
  <c i="3" r="BK263"/>
  <c r="J201"/>
  <c r="J159"/>
  <c r="J250"/>
  <c r="J180"/>
  <c r="BK271"/>
  <c r="J247"/>
  <c r="J181"/>
  <c r="BK203"/>
  <c r="BK171"/>
  <c r="BK192"/>
  <c i="2" r="BK273"/>
  <c r="J258"/>
  <c r="BK211"/>
  <c r="J179"/>
  <c r="J159"/>
  <c r="J264"/>
  <c r="BK254"/>
  <c r="J221"/>
  <c r="J187"/>
  <c r="J174"/>
  <c r="J213"/>
  <c r="J190"/>
  <c r="BK181"/>
  <c r="BK159"/>
  <c i="1" r="AS94"/>
  <c i="3" r="J268"/>
  <c r="BK261"/>
  <c r="J213"/>
  <c r="J225"/>
  <c r="J188"/>
  <c r="BK181"/>
  <c r="BK188"/>
  <c i="2" r="BK259"/>
  <c r="J183"/>
  <c r="J223"/>
  <c i="3" r="J239"/>
  <c r="J277"/>
  <c r="BK258"/>
  <c r="BK189"/>
  <c i="2" r="BK268"/>
  <c r="J252"/>
  <c r="J207"/>
  <c r="BK197"/>
  <c r="J152"/>
  <c r="BK260"/>
  <c r="J243"/>
  <c r="BK215"/>
  <c r="BK190"/>
  <c r="BK184"/>
  <c r="J141"/>
  <c r="BK207"/>
  <c r="J184"/>
  <c r="J149"/>
  <c i="3" r="J266"/>
  <c r="J241"/>
  <c r="BK197"/>
  <c r="J152"/>
  <c r="J223"/>
  <c r="J189"/>
  <c r="J274"/>
  <c r="BK243"/>
  <c r="BK209"/>
  <c r="J183"/>
  <c r="J149"/>
  <c r="BK165"/>
  <c r="J161"/>
  <c r="J165"/>
  <c r="J178"/>
  <c i="2" r="J211"/>
  <c r="BK182"/>
  <c r="BK140"/>
  <c r="J209"/>
  <c r="BK187"/>
  <c r="BK165"/>
  <c i="3" r="BK194"/>
  <c r="BK159"/>
  <c r="BK180"/>
  <c r="BK140"/>
  <c i="2" r="J163"/>
  <c i="3" r="J271"/>
  <c r="BK262"/>
  <c r="J272"/>
  <c r="J263"/>
  <c r="BK211"/>
  <c r="BK174"/>
  <c r="BK265"/>
  <c r="BK256"/>
  <c r="J211"/>
  <c r="J184"/>
  <c r="BK223"/>
  <c r="BK185"/>
  <c r="BK149"/>
  <c r="J160"/>
  <c r="J171"/>
  <c i="2" r="J160"/>
  <c r="BK261"/>
  <c r="BK246"/>
  <c r="BK193"/>
  <c r="BK169"/>
  <c r="J246"/>
  <c r="BK192"/>
  <c r="J167"/>
  <c r="BK152"/>
  <c i="3" r="BK268"/>
  <c r="J254"/>
  <c r="BK178"/>
  <c r="BK207"/>
  <c r="J192"/>
  <c r="J163"/>
  <c r="BK241"/>
  <c r="J174"/>
  <c r="BK191"/>
  <c r="BK186"/>
  <c r="BK184"/>
  <c i="2" r="BK262"/>
  <c r="BK183"/>
  <c r="BK160"/>
  <c i="3" r="BK267"/>
  <c r="BK247"/>
  <c r="J194"/>
  <c r="J264"/>
  <c r="BK215"/>
  <c r="BK272"/>
  <c r="BK254"/>
  <c r="BK141"/>
  <c r="J203"/>
  <c r="BK169"/>
  <c r="J141"/>
  <c r="J205"/>
  <c r="BK182"/>
  <c r="J191"/>
  <c i="2" r="J261"/>
  <c r="J199"/>
  <c r="J268"/>
  <c r="J192"/>
  <c r="J254"/>
  <c r="J193"/>
  <c r="BK141"/>
  <c i="3" r="J256"/>
  <c r="BK274"/>
  <c r="BK233"/>
  <c r="BK161"/>
  <c r="J142"/>
  <c i="2" r="J260"/>
  <c r="BK241"/>
  <c r="BK178"/>
  <c r="J270"/>
  <c r="BK263"/>
  <c r="BK252"/>
  <c r="BK223"/>
  <c r="BK195"/>
  <c r="J165"/>
  <c r="BK243"/>
  <c r="J201"/>
  <c r="J178"/>
  <c i="3" r="J169"/>
  <c r="BK213"/>
  <c r="J199"/>
  <c r="BK167"/>
  <c r="BK250"/>
  <c r="J215"/>
  <c r="BK201"/>
  <c r="BK163"/>
  <c i="2" r="J263"/>
  <c r="J229"/>
  <c r="BK201"/>
  <c r="J169"/>
  <c r="BK258"/>
  <c r="BK203"/>
  <c r="J177"/>
  <c r="BK229"/>
  <c i="3" r="BK199"/>
  <c r="BK217"/>
  <c r="BK195"/>
  <c r="BK160"/>
  <c r="BK142"/>
  <c i="2" r="BK174"/>
  <c r="J267"/>
  <c r="BK257"/>
  <c r="BK231"/>
  <c r="J186"/>
  <c r="BK163"/>
  <c r="J205"/>
  <c r="BK186"/>
  <c r="BK180"/>
  <c r="BK149"/>
  <c i="3" r="BK152"/>
  <c r="BK177"/>
  <c r="J258"/>
  <c r="J233"/>
  <c i="2" r="BK264"/>
  <c r="J231"/>
  <c r="J203"/>
  <c r="J171"/>
  <c r="J273"/>
  <c r="J259"/>
  <c r="J241"/>
  <c r="BK205"/>
  <c l="1" r="R158"/>
  <c r="P185"/>
  <c r="R194"/>
  <c r="BK185"/>
  <c r="J185"/>
  <c r="J106"/>
  <c r="R188"/>
  <c r="BK245"/>
  <c r="J245"/>
  <c r="J112"/>
  <c r="R139"/>
  <c r="R138"/>
  <c r="R137"/>
  <c r="T176"/>
  <c r="BK188"/>
  <c r="J188"/>
  <c r="J107"/>
  <c r="P191"/>
  <c r="P256"/>
  <c r="P139"/>
  <c r="P138"/>
  <c r="BK176"/>
  <c r="J176"/>
  <c r="J105"/>
  <c r="P188"/>
  <c r="BK194"/>
  <c r="J194"/>
  <c r="J109"/>
  <c r="R245"/>
  <c r="BK158"/>
  <c r="J158"/>
  <c r="J102"/>
  <c r="R185"/>
  <c r="BK191"/>
  <c r="J191"/>
  <c r="J108"/>
  <c r="T191"/>
  <c r="BK240"/>
  <c r="J240"/>
  <c r="J111"/>
  <c r="T256"/>
  <c r="P208"/>
  <c r="T240"/>
  <c r="BK266"/>
  <c r="J266"/>
  <c r="J115"/>
  <c r="BK208"/>
  <c r="J208"/>
  <c r="J110"/>
  <c r="P245"/>
  <c r="P266"/>
  <c r="P265"/>
  <c r="BK139"/>
  <c r="J139"/>
  <c r="J99"/>
  <c r="P158"/>
  <c r="T185"/>
  <c r="P194"/>
  <c r="R240"/>
  <c r="T266"/>
  <c r="T265"/>
  <c r="P176"/>
  <c r="T188"/>
  <c r="R191"/>
  <c r="BK256"/>
  <c r="J256"/>
  <c r="J113"/>
  <c r="T208"/>
  <c r="R256"/>
  <c r="T139"/>
  <c r="T138"/>
  <c r="T158"/>
  <c r="R208"/>
  <c r="P240"/>
  <c r="T245"/>
  <c r="R266"/>
  <c r="R265"/>
  <c i="3" r="BK158"/>
  <c r="J158"/>
  <c r="J102"/>
  <c r="T139"/>
  <c r="T138"/>
  <c r="P158"/>
  <c r="P176"/>
  <c r="R139"/>
  <c r="R138"/>
  <c r="T158"/>
  <c r="BK176"/>
  <c r="R176"/>
  <c r="BK187"/>
  <c r="J187"/>
  <c r="J106"/>
  <c r="P187"/>
  <c r="T187"/>
  <c r="P190"/>
  <c r="T190"/>
  <c r="R193"/>
  <c r="BK196"/>
  <c r="J196"/>
  <c r="J109"/>
  <c r="R196"/>
  <c r="BK210"/>
  <c r="J210"/>
  <c r="J110"/>
  <c r="R210"/>
  <c r="BK242"/>
  <c r="J242"/>
  <c r="J111"/>
  <c r="R242"/>
  <c r="T242"/>
  <c r="P249"/>
  <c r="T249"/>
  <c r="T260"/>
  <c r="BK270"/>
  <c r="J270"/>
  <c r="J115"/>
  <c r="P270"/>
  <c r="P269"/>
  <c r="R270"/>
  <c r="R269"/>
  <c i="2" r="R176"/>
  <c r="R175"/>
  <c r="T194"/>
  <c i="3" r="BK139"/>
  <c r="P139"/>
  <c r="P138"/>
  <c r="P137"/>
  <c r="R158"/>
  <c r="T176"/>
  <c r="R187"/>
  <c r="BK190"/>
  <c r="J190"/>
  <c r="J107"/>
  <c r="R190"/>
  <c r="BK193"/>
  <c r="J193"/>
  <c r="J108"/>
  <c r="P193"/>
  <c r="T193"/>
  <c r="P196"/>
  <c r="T196"/>
  <c r="P210"/>
  <c r="T210"/>
  <c r="P242"/>
  <c r="BK249"/>
  <c r="J249"/>
  <c r="J112"/>
  <c r="R249"/>
  <c r="BK260"/>
  <c r="J260"/>
  <c r="J113"/>
  <c r="P260"/>
  <c r="R260"/>
  <c r="T270"/>
  <c r="T269"/>
  <c i="2" r="BK151"/>
  <c r="J151"/>
  <c r="J101"/>
  <c r="BK173"/>
  <c r="J173"/>
  <c r="J103"/>
  <c r="BK272"/>
  <c r="J272"/>
  <c r="J116"/>
  <c r="BK148"/>
  <c r="J148"/>
  <c r="J100"/>
  <c i="3" r="BK148"/>
  <c r="J148"/>
  <c r="J100"/>
  <c r="BK151"/>
  <c r="J151"/>
  <c r="J101"/>
  <c r="BK173"/>
  <c r="J173"/>
  <c r="J103"/>
  <c r="BK276"/>
  <c r="J276"/>
  <c r="J116"/>
  <c r="J91"/>
  <c i="2" r="BK265"/>
  <c r="J265"/>
  <c r="J114"/>
  <c i="3" r="J92"/>
  <c r="BE179"/>
  <c r="BE181"/>
  <c i="2" r="BK175"/>
  <c r="J175"/>
  <c r="J104"/>
  <c i="3" r="BE167"/>
  <c r="BE178"/>
  <c r="BE182"/>
  <c r="F91"/>
  <c r="BE160"/>
  <c r="BE174"/>
  <c r="BE184"/>
  <c r="BE185"/>
  <c r="BE140"/>
  <c r="BE142"/>
  <c r="BE161"/>
  <c r="BE183"/>
  <c r="BE189"/>
  <c r="J89"/>
  <c r="BE180"/>
  <c r="BE199"/>
  <c r="BE201"/>
  <c r="F92"/>
  <c r="BE159"/>
  <c r="BE163"/>
  <c r="BE165"/>
  <c r="BE256"/>
  <c r="E85"/>
  <c r="BE141"/>
  <c r="BE213"/>
  <c r="BE215"/>
  <c r="BE233"/>
  <c r="BE243"/>
  <c r="BE152"/>
  <c r="BE194"/>
  <c r="BE169"/>
  <c r="BE171"/>
  <c r="BE188"/>
  <c r="BE191"/>
  <c r="BE203"/>
  <c r="BE205"/>
  <c r="BE207"/>
  <c r="BE211"/>
  <c r="BE223"/>
  <c r="BE277"/>
  <c r="BE177"/>
  <c r="BE186"/>
  <c r="BE192"/>
  <c r="BE197"/>
  <c r="BE209"/>
  <c r="BE217"/>
  <c r="BE225"/>
  <c r="BE254"/>
  <c r="BE258"/>
  <c r="BE262"/>
  <c r="BE267"/>
  <c r="BE268"/>
  <c r="BE272"/>
  <c r="BE149"/>
  <c r="BE195"/>
  <c r="BE231"/>
  <c r="BE239"/>
  <c r="BE241"/>
  <c r="BE247"/>
  <c r="BE250"/>
  <c r="BE261"/>
  <c r="BE263"/>
  <c r="BE264"/>
  <c r="BE265"/>
  <c r="BE266"/>
  <c r="BE271"/>
  <c r="BE274"/>
  <c i="2" r="E126"/>
  <c r="J130"/>
  <c r="J133"/>
  <c r="BE159"/>
  <c r="BE261"/>
  <c r="F91"/>
  <c r="J132"/>
  <c r="BE141"/>
  <c r="BE161"/>
  <c r="BE171"/>
  <c r="BE177"/>
  <c r="BE178"/>
  <c r="BE181"/>
  <c r="BE182"/>
  <c r="BE193"/>
  <c r="BE201"/>
  <c r="BE211"/>
  <c r="BE229"/>
  <c r="BE258"/>
  <c r="F92"/>
  <c r="BE149"/>
  <c r="BE165"/>
  <c r="BE174"/>
  <c r="BE183"/>
  <c r="BE184"/>
  <c r="BE186"/>
  <c r="BE187"/>
  <c r="BE189"/>
  <c r="BE192"/>
  <c r="BE197"/>
  <c r="BE203"/>
  <c r="BE205"/>
  <c r="BE207"/>
  <c r="BE209"/>
  <c r="BE213"/>
  <c r="BE221"/>
  <c r="BE231"/>
  <c r="BE237"/>
  <c r="BE239"/>
  <c r="BE243"/>
  <c r="BE246"/>
  <c r="BE252"/>
  <c r="BE257"/>
  <c r="BE262"/>
  <c r="BE263"/>
  <c r="BE273"/>
  <c r="BE140"/>
  <c r="BE142"/>
  <c r="BE152"/>
  <c r="BE160"/>
  <c r="BE163"/>
  <c r="BE167"/>
  <c r="BE169"/>
  <c r="BE179"/>
  <c r="BE180"/>
  <c r="BE190"/>
  <c r="BE195"/>
  <c r="BE199"/>
  <c r="BE215"/>
  <c r="BE223"/>
  <c r="BE241"/>
  <c r="BE250"/>
  <c r="BE254"/>
  <c r="BE259"/>
  <c r="BE260"/>
  <c r="BE264"/>
  <c r="BE267"/>
  <c r="BE268"/>
  <c r="BE270"/>
  <c i="3" r="F34"/>
  <c i="1" r="BA96"/>
  <c i="2" r="F37"/>
  <c i="1" r="BD95"/>
  <c i="2" r="F34"/>
  <c i="1" r="BA95"/>
  <c i="3" r="F35"/>
  <c i="1" r="BB96"/>
  <c i="2" r="F35"/>
  <c i="1" r="BB95"/>
  <c i="3" r="F36"/>
  <c i="1" r="BC96"/>
  <c i="2" r="F36"/>
  <c i="1" r="BC95"/>
  <c i="2" r="J34"/>
  <c i="1" r="AW95"/>
  <c i="3" r="F37"/>
  <c i="1" r="BD96"/>
  <c i="3" r="J34"/>
  <c i="1" r="AW96"/>
  <c i="3" l="1" r="T175"/>
  <c r="BK138"/>
  <c r="BK137"/>
  <c r="J137"/>
  <c r="J97"/>
  <c r="R175"/>
  <c r="BK175"/>
  <c r="J175"/>
  <c r="J104"/>
  <c r="R137"/>
  <c r="R136"/>
  <c i="2" r="P175"/>
  <c r="P137"/>
  <c r="P136"/>
  <c i="1" r="AU95"/>
  <c i="2" r="R136"/>
  <c i="3" r="P175"/>
  <c r="P136"/>
  <c i="1" r="AU96"/>
  <c i="3" r="T137"/>
  <c r="T136"/>
  <c i="2" r="T137"/>
  <c r="T175"/>
  <c r="BK138"/>
  <c r="J138"/>
  <c r="J98"/>
  <c i="3" r="J139"/>
  <c r="J99"/>
  <c r="J176"/>
  <c r="J105"/>
  <c r="BK269"/>
  <c r="J269"/>
  <c r="J114"/>
  <c i="1" r="BB94"/>
  <c r="AX94"/>
  <c i="2" r="J33"/>
  <c i="1" r="AV95"/>
  <c r="AT95"/>
  <c i="2" r="F33"/>
  <c i="1" r="AZ95"/>
  <c r="BD94"/>
  <c r="W33"/>
  <c r="BA94"/>
  <c r="AW94"/>
  <c r="AK30"/>
  <c r="BC94"/>
  <c r="AY94"/>
  <c i="3" r="F33"/>
  <c i="1" r="AZ96"/>
  <c i="3" r="J33"/>
  <c i="1" r="AV96"/>
  <c r="AT96"/>
  <c i="2" l="1" r="T136"/>
  <c i="3" r="BK136"/>
  <c r="J136"/>
  <c r="J96"/>
  <c i="2" r="BK137"/>
  <c r="J137"/>
  <c r="J97"/>
  <c i="3" r="J138"/>
  <c r="J98"/>
  <c i="1" r="AZ94"/>
  <c r="W29"/>
  <c r="AU94"/>
  <c r="W32"/>
  <c r="W30"/>
  <c r="W31"/>
  <c i="2" l="1" r="BK136"/>
  <c r="J136"/>
  <c r="J96"/>
  <c i="3" r="J30"/>
  <c i="1" r="AG96"/>
  <c r="AV94"/>
  <c r="AK29"/>
  <c i="3" l="1" r="J39"/>
  <c i="1" r="AN96"/>
  <c i="2" r="J30"/>
  <c i="1" r="AG95"/>
  <c r="AG94"/>
  <c r="AK26"/>
  <c r="AT94"/>
  <c r="AN94"/>
  <c i="2" l="1" r="J39"/>
  <c i="1" r="AN95"/>
  <c r="AK35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<sst xmlns="http://schemas.openxmlformats.org/spreadsheetml/2006/main">
  <si>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</si>
  <si>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</si>
  <si>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</si>
  <si>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</si>
  <si>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</si>
  <si>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{34b054d7-1d9b-44d2-ade4-e80967bffbe7}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</si>
  <si>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</si>
  <si>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</si>
  <si>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</si>
  <si>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</si>
  <si>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</si>
  <si>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</si>
  <si>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</si>
  <si>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</si>
  <si>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2612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</si>
  <si>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</si>
  <si>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</si>
  <si>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Rekonstrukce toalet historické budovy</t>
  </si>
  <si>
    <t>KSO:</t>
  </si>
  <si>
    <t>CC-CZ:</t>
  </si>
  <si>
    <t>Místo:</t>
  </si>
  <si>
    <t xml:space="preserve"> </t>
  </si>
  <si>
    <t>Datum:</t>
  </si>
  <si>
    <t>6. 9. 2026</t>
  </si>
  <si>
    <t>Zadavatel:</t>
  </si>
  <si>
    <t>IČ:</t>
  </si>
  <si>
    <t>DIČ:</t>
  </si>
  <si>
    <t>Uchazeč:</t>
  </si>
  <si>
    <t>Vyplň údaj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</si>
  <si>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</si>
  <si>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</si>
  <si>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</si>
  <si>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</si>
  <si>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</si>
  <si>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</si>
  <si>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</si>
  <si>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</si>
  <si>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</si>
  <si>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</si>
  <si>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</si>
  <si>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</si>
  <si>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</si>
  <si>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</si>
  <si>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</si>
  <si>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</si>
  <si>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</si>
  <si>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</si>
  <si>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</si>
  <si>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</si>
  <si>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</si>
  <si>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</si>
  <si>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</si>
  <si>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</si>
  <si>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</si>
  <si>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</si>
  <si>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</si>
  <si>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</si>
  <si>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</si>
  <si>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</si>
  <si>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</si>
  <si>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</si>
  <si>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</si>
  <si>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</si>
  <si>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</si>
  <si>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</si>
  <si>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</si>
  <si>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</si>
  <si>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</si>
  <si>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</si>
  <si>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</si>
  <si>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</si>
  <si>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</si>
  <si>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</si>
  <si>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</si>
  <si>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</si>
  <si>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</si>
  <si>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</si>
  <si>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</si>
  <si>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261201</t>
  </si>
  <si>
    <t>Toalety dívky 3.NP</t>
  </si>
  <si>
    <t>STA</t>
  </si>
  <si>
    <t>1</t>
  </si>
  <si>
    <t>{710c0624-b214-4c02-b8a4-fef7e39e721f}</t>
  </si>
  <si>
    <t>2</t>
  </si>
  <si>
    <t>261202</t>
  </si>
  <si>
    <t>Toalety chlapci 3.NP</t>
  </si>
  <si>
    <t>{487be5ad-6b4f-4115-ae62-baa7996f763d}</t>
  </si>
  <si>
    <t>Podlahy</t>
  </si>
  <si>
    <t>Plocha podlah</t>
  </si>
  <si>
    <t>9,74</t>
  </si>
  <si>
    <t>Obklady</t>
  </si>
  <si>
    <t>48,072</t>
  </si>
  <si>
    <t>KRYCÍ LIST SOUPISU PRACÍ</t>
  </si>
  <si>
    <t>Nátěr</t>
  </si>
  <si>
    <t>Nátěr zárubně</t>
  </si>
  <si>
    <t>3,96</t>
  </si>
  <si>
    <t>Malba</t>
  </si>
  <si>
    <t>Malba stěny a strop</t>
  </si>
  <si>
    <t>34,591</t>
  </si>
  <si>
    <t>Objekt:</t>
  </si>
  <si>
    <t>261201 - Toalety dívky 3.NP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</si>
  <si>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</si>
  <si>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</si>
  <si>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</si>
  <si>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</si>
  <si>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</si>
  <si>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</si>
  <si>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9 - Ostatní konstrukce a práce, bourání</t>
  </si>
  <si>
    <t xml:space="preserve">      95 - Různé dokončovací konstrukce a práce pozemních staveb</t>
  </si>
  <si>
    <t xml:space="preserve">      96 - Bourání konstrukcí</t>
  </si>
  <si>
    <t xml:space="preserve">      97 - Prorážení otvorů a ostatní bourací práce</t>
  </si>
  <si>
    <t xml:space="preserve">    997 - Přesun sutě</t>
  </si>
  <si>
    <t xml:space="preserve">    998 - Přesun hmot</t>
  </si>
  <si>
    <t>PSV - Práce a dodávky PSV</t>
  </si>
  <si>
    <t xml:space="preserve">    725 - Zdravotechnika - zařizovací předměty</t>
  </si>
  <si>
    <t xml:space="preserve">    735 - Ústřední vytápění - otopná tělesa</t>
  </si>
  <si>
    <t xml:space="preserve">    741 - Elektroinstalace - silnoproud</t>
  </si>
  <si>
    <t xml:space="preserve">    766 - Konstrukce truhlářské</t>
  </si>
  <si>
    <t xml:space="preserve">    771 - Podlahy z dlaždic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</si>
  <si>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</si>
  <si>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</si>
  <si>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</si>
  <si>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>OST - Ostatní</t>
  </si>
  <si>
    <t>VRN - Vedlejší rozpočtové náklady</t>
  </si>
  <si>
    <t xml:space="preserve">    VRN3 - Zařízení staveniště</t>
  </si>
  <si>
    <t xml:space="preserve">    VRN7 - Provozní vlivy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</si>
  <si>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</si>
  <si>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</si>
  <si>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</si>
  <si>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</si>
  <si>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</si>
  <si>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</si>
  <si>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</si>
  <si>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</si>
  <si>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</si>
  <si>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</si>
  <si>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</si>
  <si>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</si>
  <si>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</si>
  <si>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</si>
  <si>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</si>
  <si>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</si>
  <si>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9</t>
  </si>
  <si>
    <t>Ostatní konstrukce a práce, bourání</t>
  </si>
  <si>
    <t>95</t>
  </si>
  <si>
    <t>Různé dokončovací konstrukce a práce pozemních staveb</t>
  </si>
  <si>
    <t>K</t>
  </si>
  <si>
    <t>950011001</t>
  </si>
  <si>
    <t>D+M Zateplení parapetu</t>
  </si>
  <si>
    <t>sou</t>
  </si>
  <si>
    <t>4</t>
  </si>
  <si>
    <t>3</t>
  </si>
  <si>
    <t>1114367118</t>
  </si>
  <si>
    <t>950011002</t>
  </si>
  <si>
    <t>D+M Kontrola kanalizace kamerou</t>
  </si>
  <si>
    <t>975205543</t>
  </si>
  <si>
    <t>952901111</t>
  </si>
  <si>
    <t>Vyčištění budov bytové a občanské výstavby při výšce podlaží do 4 m</t>
  </si>
  <si>
    <t>m2</t>
  </si>
  <si>
    <t>1805652083</t>
  </si>
  <si>
    <t>VV</t>
  </si>
  <si>
    <t>"321" 7,2</t>
  </si>
  <si>
    <t>"322" 0,87</t>
  </si>
  <si>
    <t>"323" 0,84</t>
  </si>
  <si>
    <t>"324" 0,83</t>
  </si>
  <si>
    <t>Součet</t>
  </si>
  <si>
    <t>96</t>
  </si>
  <si>
    <t>Bourání konstrukcí</t>
  </si>
  <si>
    <t>965081213</t>
  </si>
  <si>
    <t>Bourání podlah z dlaždic keramických nebo xylolitových tl do 10 mm plochy přes 1 m2</t>
  </si>
  <si>
    <t>824017850</t>
  </si>
  <si>
    <t>97</t>
  </si>
  <si>
    <t>Prorážení otvorů a ostatní bourací práce</t>
  </si>
  <si>
    <t>5</t>
  </si>
  <si>
    <t>978059541</t>
  </si>
  <si>
    <t>Odsekání a odebrání obkladů stěn z vnitřních obkládaček plochy přes 1 m2</t>
  </si>
  <si>
    <t>1568986568</t>
  </si>
  <si>
    <t>"321" ((2,785+2,585)*2*1,62)-(0,8*2)-(0,6*2*3)-(0,91*1,21)-(0,9*1,210)+(0,91*0,403)+(0,9*0,43)+(0,31*0,403*4)</t>
  </si>
  <si>
    <t>"322" ((1,015+0,86)*2*1,62)-(0,6*2)-(0,915*1,2)+(0,225*0,86)+(0,9*0,403)+(0,3*0,403*2)</t>
  </si>
  <si>
    <t>"323" ((0,98+0,86)*2*1,62)-(0,6*2)+(0,260*0,86)</t>
  </si>
  <si>
    <t>"324" ((0,96+0,865)*2*1,62)-(0,6*2)+(0,280*0,865)</t>
  </si>
  <si>
    <t>997</t>
  </si>
  <si>
    <t>Přesun sutě</t>
  </si>
  <si>
    <t>6</t>
  </si>
  <si>
    <t>997013213</t>
  </si>
  <si>
    <t>Vnitrostaveništní doprava suti a vybouraných hmot pro budovy v přes 9 do 12 m ručně</t>
  </si>
  <si>
    <t>t</t>
  </si>
  <si>
    <t>473894132</t>
  </si>
  <si>
    <t>7</t>
  </si>
  <si>
    <t>997013501</t>
  </si>
  <si>
    <t>Odvoz suti a vybouraných hmot na skládku nebo meziskládku do 1 km se složením</t>
  </si>
  <si>
    <t>1731461029</t>
  </si>
  <si>
    <t>8</t>
  </si>
  <si>
    <t>997013509</t>
  </si>
  <si>
    <t>Příplatek k odvozu suti a vybouraných hmot na skládku ZKD 1 km přes 1 km</t>
  </si>
  <si>
    <t>-2131369203</t>
  </si>
  <si>
    <t>2,099*20 'Přepočtené koeficientem množství</t>
  </si>
  <si>
    <t>997013602</t>
  </si>
  <si>
    <t>Poplatek za uložení na skládce (skládkovné) stavebního odpadu železobetonového kód odpadu 17 01 01</t>
  </si>
  <si>
    <t>575481189</t>
  </si>
  <si>
    <t>2,099*0,1 'Přepočtené koeficientem množství</t>
  </si>
  <si>
    <t>10</t>
  </si>
  <si>
    <t>997013603</t>
  </si>
  <si>
    <t>Poplatek za uložení na skládce (skládkovné) stavebního odpadu cihelného kód odpadu 17 01 02</t>
  </si>
  <si>
    <t>-1156868917</t>
  </si>
  <si>
    <t>11</t>
  </si>
  <si>
    <t>997013631</t>
  </si>
  <si>
    <t>Poplatek za uložení na skládce (skládkovné) stavebního odpadu směsného kód odpadu 17 09 04</t>
  </si>
  <si>
    <t>1723280144</t>
  </si>
  <si>
    <t>2,099*0,6 'Přepočtené koeficientem množství</t>
  </si>
  <si>
    <t>12</t>
  </si>
  <si>
    <t>997013869</t>
  </si>
  <si>
    <t>Poplatek za uložení stavebního odpadu na recyklační skládce (skládkovné) ze směsí betonu, cihel a keramických výrobků kód odpadu 17 01 07</t>
  </si>
  <si>
    <t>-800098325</t>
  </si>
  <si>
    <t>13</t>
  </si>
  <si>
    <t>997013871</t>
  </si>
  <si>
    <t xml:space="preserve">Poplatek za uložení stavebního odpadu na recyklační skládce (skládkovné) směsného stavebního a demoličního kód odpadu  17 09 04</t>
  </si>
  <si>
    <t>448852412</t>
  </si>
  <si>
    <t>998</t>
  </si>
  <si>
    <t>Přesun hmot</t>
  </si>
  <si>
    <t>14</t>
  </si>
  <si>
    <t>998011002</t>
  </si>
  <si>
    <t>Přesun hmot pro budovy zděné v přes 6 do 12 m</t>
  </si>
  <si>
    <t>1099920353</t>
  </si>
  <si>
    <t>PSV</t>
  </si>
  <si>
    <t>Práce a dodávky PSV</t>
  </si>
  <si>
    <t>725</t>
  </si>
  <si>
    <t>Zdravotechnika - zařizovací předměty</t>
  </si>
  <si>
    <t>721011001</t>
  </si>
  <si>
    <t>D+M WC závěsné vč. napojení na vodu a kanalizaci</t>
  </si>
  <si>
    <t>16</t>
  </si>
  <si>
    <t>-665225187</t>
  </si>
  <si>
    <t>721011002</t>
  </si>
  <si>
    <t>D+M WC Umyvadlo vč. napojení na vodu a kanalizaci</t>
  </si>
  <si>
    <t>273832097</t>
  </si>
  <si>
    <t>17</t>
  </si>
  <si>
    <t>721011003</t>
  </si>
  <si>
    <t>D+M Umyvadlové baterie vč. napojení na vodu</t>
  </si>
  <si>
    <t>-1637103116</t>
  </si>
  <si>
    <t>18</t>
  </si>
  <si>
    <t>721011004</t>
  </si>
  <si>
    <t>D+M Podlahová vpusť vč. dopojení kanalizace a vyspravení po výměně staré</t>
  </si>
  <si>
    <t>-768757486</t>
  </si>
  <si>
    <t>19</t>
  </si>
  <si>
    <t>721011005</t>
  </si>
  <si>
    <t>Demontáž WC vč. závěsného setu</t>
  </si>
  <si>
    <t>-1742724921</t>
  </si>
  <si>
    <t>20</t>
  </si>
  <si>
    <t>721011006</t>
  </si>
  <si>
    <t>Demontáž Umyvadla</t>
  </si>
  <si>
    <t>1685504188</t>
  </si>
  <si>
    <t>721011007</t>
  </si>
  <si>
    <t>Demontáž Baterie umyvadlové</t>
  </si>
  <si>
    <t>754255371</t>
  </si>
  <si>
    <t>22</t>
  </si>
  <si>
    <t>721011008</t>
  </si>
  <si>
    <t>Demontáž Podlahové vpusti</t>
  </si>
  <si>
    <t>-1286262431</t>
  </si>
  <si>
    <t>735</t>
  </si>
  <si>
    <t>Ústřední vytápění - otopná tělesa</t>
  </si>
  <si>
    <t>58</t>
  </si>
  <si>
    <t>735011001</t>
  </si>
  <si>
    <t>Demontáž stávajícího radiátoru</t>
  </si>
  <si>
    <t>kus</t>
  </si>
  <si>
    <t>-673306500</t>
  </si>
  <si>
    <t>59</t>
  </si>
  <si>
    <t>735011002</t>
  </si>
  <si>
    <t>D+M Radiátoru VK 22 š. 900cm v. 600cm</t>
  </si>
  <si>
    <t>-663390429</t>
  </si>
  <si>
    <t>741</t>
  </si>
  <si>
    <t>Elektroinstalace - silnoproud</t>
  </si>
  <si>
    <t>23</t>
  </si>
  <si>
    <t>741011001</t>
  </si>
  <si>
    <t>D+M Svítidlo</t>
  </si>
  <si>
    <t>907175334</t>
  </si>
  <si>
    <t>24</t>
  </si>
  <si>
    <t>741011002</t>
  </si>
  <si>
    <t>D+M Vypínačů</t>
  </si>
  <si>
    <t>-1953760190</t>
  </si>
  <si>
    <t>766</t>
  </si>
  <si>
    <t>Konstrukce truhlářské</t>
  </si>
  <si>
    <t>25</t>
  </si>
  <si>
    <t>766011001</t>
  </si>
  <si>
    <t>D+M Dveře CPL vč. WC kování a spasování</t>
  </si>
  <si>
    <t>-622398225</t>
  </si>
  <si>
    <t>57</t>
  </si>
  <si>
    <t>998766102</t>
  </si>
  <si>
    <t>Přesun hmot tonážní pro kce truhlářské v objektech v přes 6 do 12 m</t>
  </si>
  <si>
    <t>-1305046161</t>
  </si>
  <si>
    <t>771</t>
  </si>
  <si>
    <t>Podlahy z dlaždic</t>
  </si>
  <si>
    <t>26</t>
  </si>
  <si>
    <t>771111011</t>
  </si>
  <si>
    <t>Vysátí podkladu před pokládkou dlažby</t>
  </si>
  <si>
    <t>-1048803505</t>
  </si>
  <si>
    <t>27</t>
  </si>
  <si>
    <t>771121011</t>
  </si>
  <si>
    <t>Nátěr penetrační na podlahu</t>
  </si>
  <si>
    <t>-260371416</t>
  </si>
  <si>
    <t>Podlahy*2</t>
  </si>
  <si>
    <t>28</t>
  </si>
  <si>
    <t>771151012</t>
  </si>
  <si>
    <t>Samonivelační stěrka podlah pevnosti 20 MPa tl přes 3 do 5 mm</t>
  </si>
  <si>
    <t>71927364</t>
  </si>
  <si>
    <t>29</t>
  </si>
  <si>
    <t>771576113</t>
  </si>
  <si>
    <t>Montáž podlah keramických velkoformátových hladkých lepených flexi rychletuhnoucím lepidlem přes 2 do 4 ks/m2</t>
  </si>
  <si>
    <t>-1176268894</t>
  </si>
  <si>
    <t>30</t>
  </si>
  <si>
    <t>M</t>
  </si>
  <si>
    <t>59761007</t>
  </si>
  <si>
    <t>dlažba velkoformátová keramická slinutá hladká do interiéru i exteriéru přes 4 do 6ks/m2</t>
  </si>
  <si>
    <t>32</t>
  </si>
  <si>
    <t>-1316578024</t>
  </si>
  <si>
    <t>9,74*1,15 'Přepočtené koeficientem množství</t>
  </si>
  <si>
    <t>31</t>
  </si>
  <si>
    <t>771591112</t>
  </si>
  <si>
    <t>Izolace pod dlažbu nátěrem nebo stěrkou ve dvou vrstvách</t>
  </si>
  <si>
    <t>-1360908479</t>
  </si>
  <si>
    <t>56</t>
  </si>
  <si>
    <t>998771102</t>
  </si>
  <si>
    <t>Přesun hmot tonážní pro podlahy z dlaždic v objektech v přes 6 do 12 m</t>
  </si>
  <si>
    <t>1191627410</t>
  </si>
  <si>
    <t>781</t>
  </si>
  <si>
    <t>Dokončovací práce - obklady</t>
  </si>
  <si>
    <t>781111011</t>
  </si>
  <si>
    <t>Ometení (oprášení) stěny při přípravě podkladu</t>
  </si>
  <si>
    <t>-1715033150</t>
  </si>
  <si>
    <t>33</t>
  </si>
  <si>
    <t>781121011</t>
  </si>
  <si>
    <t>Nátěr penetrační na stěnu</t>
  </si>
  <si>
    <t>1520733373</t>
  </si>
  <si>
    <t>Obklady*2</t>
  </si>
  <si>
    <t>34</t>
  </si>
  <si>
    <t>781131112</t>
  </si>
  <si>
    <t>Izolace pod obklad nátěrem nebo stěrkou ve dvou vrstvách</t>
  </si>
  <si>
    <t>1967375193</t>
  </si>
  <si>
    <t>35</t>
  </si>
  <si>
    <t>781131232</t>
  </si>
  <si>
    <t>Izolace pod obklad těsnícími pásy pro styčné nebo dilatační spáry</t>
  </si>
  <si>
    <t>m</t>
  </si>
  <si>
    <t>-918183018</t>
  </si>
  <si>
    <t>"321" ((2,585+2,785)*2)-0,8-(0,6*3)</t>
  </si>
  <si>
    <t>"322" ((1,015+0,86)*2)-0,6</t>
  </si>
  <si>
    <t>"323" ((0,98+0,860)*2)-0,6</t>
  </si>
  <si>
    <t>"324" ((0,96+0,865)*2)-0,6</t>
  </si>
  <si>
    <t>36</t>
  </si>
  <si>
    <t>781151031</t>
  </si>
  <si>
    <t>Celoplošné vyrovnání podkladu stěrkou tl 3 mm</t>
  </si>
  <si>
    <t>1484265727</t>
  </si>
  <si>
    <t>37</t>
  </si>
  <si>
    <t>781161021</t>
  </si>
  <si>
    <t>Montáž profilu ukončujícího rohového nebo vanového</t>
  </si>
  <si>
    <t>106390695</t>
  </si>
  <si>
    <t>"321" 4,9+(4,7*3)+3,32+3,33</t>
  </si>
  <si>
    <t>"322" 4,7+3,315</t>
  </si>
  <si>
    <t>"323" 4,7</t>
  </si>
  <si>
    <t>"324" 4,7</t>
  </si>
  <si>
    <t>38</t>
  </si>
  <si>
    <t>59054133</t>
  </si>
  <si>
    <t>profil ukončovací pro vnější hrany obkladů hliník leskle eloxovaný chromem 10x2500mm</t>
  </si>
  <si>
    <t>-1483838655</t>
  </si>
  <si>
    <t>43,065*1,1 'Přepočtené koeficientem množství</t>
  </si>
  <si>
    <t>39</t>
  </si>
  <si>
    <t>781474154</t>
  </si>
  <si>
    <t>Montáž obkladů vnitřních keramických velkoformátových hladkých přes 4 do 6 ks/m2 lepených flexibilním lepidlem</t>
  </si>
  <si>
    <t>-552367549</t>
  </si>
  <si>
    <t>"321" ((2,785+2,585)*2*2,52)-(0,8*2)-(0,6*2*3)-(0,91*1,21)-(0,9*1,21)+(0,91*0,403)+(0,9*1,21)+(1,21*0,403*4)</t>
  </si>
  <si>
    <t>"322" ((1,015+0,86)*2*2,5)-(0,6*2)-(0,915*1,2)+(0,225*0,86)+(0,9*0,403)+(1,20*0,403*2)</t>
  </si>
  <si>
    <t>"323" ((0,98+0,86)*2*2,5)-(0,6*2)+(0,260*0,86)</t>
  </si>
  <si>
    <t>"324" ((0,96+0,865)*2*2,5)-(0,6*2)+(0,280*0,865)</t>
  </si>
  <si>
    <t>40</t>
  </si>
  <si>
    <t>59761001</t>
  </si>
  <si>
    <t>obklad velkoformátový keramický hladký přes 4 do 6ks/m2</t>
  </si>
  <si>
    <t>539820988</t>
  </si>
  <si>
    <t>18,0738814867494*1,15 'Přepočtené koeficientem množství</t>
  </si>
  <si>
    <t>55</t>
  </si>
  <si>
    <t>998781102</t>
  </si>
  <si>
    <t>Přesun hmot tonážní pro obklady keramické v objektech v přes 6 do 12 m</t>
  </si>
  <si>
    <t>292574144</t>
  </si>
  <si>
    <t>783</t>
  </si>
  <si>
    <t>Dokončovací práce - nátěry</t>
  </si>
  <si>
    <t>41</t>
  </si>
  <si>
    <t>783317101</t>
  </si>
  <si>
    <t>Krycí jednonásobný syntetický standardní nátěr zámečnických konstrukcí</t>
  </si>
  <si>
    <t>-1893469647</t>
  </si>
  <si>
    <t>"321" (2*2+0,8)*(0,15+2*0,05)+(3*(2*2+0,6)*(0,1+2*0,05))</t>
  </si>
  <si>
    <t>42</t>
  </si>
  <si>
    <t>783317105</t>
  </si>
  <si>
    <t>Krycí jednonásobný syntetický samozákladující nátěr zámečnických konstrukcí</t>
  </si>
  <si>
    <t>-173349093</t>
  </si>
  <si>
    <t>784</t>
  </si>
  <si>
    <t>Dokončovací práce - malby a tapety</t>
  </si>
  <si>
    <t>43</t>
  </si>
  <si>
    <t>784111011</t>
  </si>
  <si>
    <t>Obroušení podkladu omítnutého v místnostech v do 3,80 m</t>
  </si>
  <si>
    <t>-284528489</t>
  </si>
  <si>
    <t>"321" (2,585+2,785)*2*1,274+(2,585*2,785)</t>
  </si>
  <si>
    <t>"322-324" (1,24+2,785)*2*1,274+(1,24*2,785)</t>
  </si>
  <si>
    <t>44</t>
  </si>
  <si>
    <t>784161501</t>
  </si>
  <si>
    <t>Celoplošné vyhlazení podkladu disperzní stěrkou v místnostech v do 3,80 m</t>
  </si>
  <si>
    <t>-1791390733</t>
  </si>
  <si>
    <t>45</t>
  </si>
  <si>
    <t>784181101</t>
  </si>
  <si>
    <t>Základní akrylátová jednonásobná bezbarvá penetrace podkladu v místnostech v do 3,80 m</t>
  </si>
  <si>
    <t>1246079719</t>
  </si>
  <si>
    <t>46</t>
  </si>
  <si>
    <t>784211101</t>
  </si>
  <si>
    <t>Dvojnásobné bílé malby ze směsí za mokra výborně oděruvzdorných v místnostech v do 3,80 m</t>
  </si>
  <si>
    <t>-405146848</t>
  </si>
  <si>
    <t>OST</t>
  </si>
  <si>
    <t>Ostatní</t>
  </si>
  <si>
    <t>47</t>
  </si>
  <si>
    <t>001011001</t>
  </si>
  <si>
    <t>D+M Držák toalietního papíru nerezový matový</t>
  </si>
  <si>
    <t>512</t>
  </si>
  <si>
    <t>1401607927</t>
  </si>
  <si>
    <t>48</t>
  </si>
  <si>
    <t>001011002</t>
  </si>
  <si>
    <t>D+M Mechanický podavač papírových ručníků v rolích nerezový matový</t>
  </si>
  <si>
    <t>962154236</t>
  </si>
  <si>
    <t>49</t>
  </si>
  <si>
    <t>001011003</t>
  </si>
  <si>
    <t>D+M Zásobník na hygienické vložky a tampony nerezový matový</t>
  </si>
  <si>
    <t>838689645</t>
  </si>
  <si>
    <t>50</t>
  </si>
  <si>
    <t>001011004</t>
  </si>
  <si>
    <t>D+M Věšák na dveře nerez mat</t>
  </si>
  <si>
    <t>-1224919651</t>
  </si>
  <si>
    <t>51</t>
  </si>
  <si>
    <t>001011005</t>
  </si>
  <si>
    <t>D+M Zdrcadlo zabudované v obkladu 1200x800</t>
  </si>
  <si>
    <t>-1548225036</t>
  </si>
  <si>
    <t>52</t>
  </si>
  <si>
    <t>001011006</t>
  </si>
  <si>
    <t>D+M Dávkovač pěnového mýdla nerezový matový</t>
  </si>
  <si>
    <t>-1833912840</t>
  </si>
  <si>
    <t>53</t>
  </si>
  <si>
    <t>001011007</t>
  </si>
  <si>
    <t>D+M Osoušeč rukou nerezový matový</t>
  </si>
  <si>
    <t>482177772</t>
  </si>
  <si>
    <t>54</t>
  </si>
  <si>
    <t>001011008</t>
  </si>
  <si>
    <t>D+M Koš závěsný s víkem nerezový matový 27l</t>
  </si>
  <si>
    <t>1471100467</t>
  </si>
  <si>
    <t>VRN</t>
  </si>
  <si>
    <t>Vedlejší rozpočtové náklady</t>
  </si>
  <si>
    <t>VRN3</t>
  </si>
  <si>
    <t>Zařízení staveniště</t>
  </si>
  <si>
    <t>61</t>
  </si>
  <si>
    <t>032002000</t>
  </si>
  <si>
    <t>Vybavení staveniště</t>
  </si>
  <si>
    <t>1024</t>
  </si>
  <si>
    <t>-1500250922</t>
  </si>
  <si>
    <t>62</t>
  </si>
  <si>
    <t>033002000</t>
  </si>
  <si>
    <t>Připojení staveniště na inženýrské sítě</t>
  </si>
  <si>
    <t>-961998795</t>
  </si>
  <si>
    <t>0,0001*10000 'Přepočtené koeficientem množství</t>
  </si>
  <si>
    <t>63</t>
  </si>
  <si>
    <t>039002000</t>
  </si>
  <si>
    <t>Zrušení zařízení staveniště</t>
  </si>
  <si>
    <t>2102939280</t>
  </si>
  <si>
    <t>6,66666666666667E-05*15000 'Přepočtené koeficientem množství</t>
  </si>
  <si>
    <t>VRN7</t>
  </si>
  <si>
    <t>Provozní vlivy</t>
  </si>
  <si>
    <t>60</t>
  </si>
  <si>
    <t>071002000</t>
  </si>
  <si>
    <t>Provoz investora, třetích osob</t>
  </si>
  <si>
    <t>-403314855</t>
  </si>
  <si>
    <t>13,6</t>
  </si>
  <si>
    <t>55,745</t>
  </si>
  <si>
    <t>4,24</t>
  </si>
  <si>
    <t>41,648</t>
  </si>
  <si>
    <t>261202 - Toalety chlapci 3.NP</t>
  </si>
  <si>
    <t>1706022694</t>
  </si>
  <si>
    <t>-1957846096</t>
  </si>
  <si>
    <t>753923102</t>
  </si>
  <si>
    <t>"305" 4,05</t>
  </si>
  <si>
    <t>"306" 7,79</t>
  </si>
  <si>
    <t>"307" 0,88</t>
  </si>
  <si>
    <t>"308" 0,88</t>
  </si>
  <si>
    <t>997146349</t>
  </si>
  <si>
    <t>2071216001</t>
  </si>
  <si>
    <t>"305" ((1,455+2,78)*2*1,62)-(0,8*2*2)-(0,895*1,195)+(0,895*0,403)+(0,32*0,403*2)</t>
  </si>
  <si>
    <t>"306" ((3,7+2,78+2,335+1,83+1,365+0,95)*1,62)-(0,8*2)-(0,6*2*2)-(0,91*1,22)-(0,915*1,22)+(0,91*0,403)+(0,335*0,403*2)+(0,915*0,403)+(0,335*0,403*2)</t>
  </si>
  <si>
    <t>"307" ((1,075+0,815)*2*1,62)-(0,6*2)-(0,920*1,190)+(0,815*0,190)+(0,920*0,403)+(0,315*0,403*2)</t>
  </si>
  <si>
    <t>"308" ((1,075+0,815)*2*1,62)-(0,6*2)+(0,815*0,190)</t>
  </si>
  <si>
    <t>77648390</t>
  </si>
  <si>
    <t>1933639812</t>
  </si>
  <si>
    <t>653582962</t>
  </si>
  <si>
    <t>2,917*20 'Přepočtené koeficientem množství</t>
  </si>
  <si>
    <t>1233130909</t>
  </si>
  <si>
    <t>2,917*0,1 'Přepočtené koeficientem množství</t>
  </si>
  <si>
    <t>-732407927</t>
  </si>
  <si>
    <t>1084541900</t>
  </si>
  <si>
    <t>2,917*0,6 'Přepočtené koeficientem množství</t>
  </si>
  <si>
    <t>500554595</t>
  </si>
  <si>
    <t>-1446528335</t>
  </si>
  <si>
    <t>-1378026868</t>
  </si>
  <si>
    <t>1023857362</t>
  </si>
  <si>
    <t>-1402490935</t>
  </si>
  <si>
    <t>2142462275</t>
  </si>
  <si>
    <t>1083344025</t>
  </si>
  <si>
    <t>1207655557</t>
  </si>
  <si>
    <t>589934014</t>
  </si>
  <si>
    <t>-1216428574</t>
  </si>
  <si>
    <t>-518038482</t>
  </si>
  <si>
    <t>64</t>
  </si>
  <si>
    <t>721011009</t>
  </si>
  <si>
    <t>Demontáž pisoárů</t>
  </si>
  <si>
    <t>-500765131</t>
  </si>
  <si>
    <t>65</t>
  </si>
  <si>
    <t>721011010</t>
  </si>
  <si>
    <t>D+M Pisoárů</t>
  </si>
  <si>
    <t>513423814</t>
  </si>
  <si>
    <t>-2036020659</t>
  </si>
  <si>
    <t>-564898939</t>
  </si>
  <si>
    <t>-112700213</t>
  </si>
  <si>
    <t>812068428</t>
  </si>
  <si>
    <t>-669975127</t>
  </si>
  <si>
    <t>1384762181</t>
  </si>
  <si>
    <t>1246847820</t>
  </si>
  <si>
    <t>-1452752061</t>
  </si>
  <si>
    <t>-71841556</t>
  </si>
  <si>
    <t>-1424250114</t>
  </si>
  <si>
    <t>-1533475472</t>
  </si>
  <si>
    <t>13,6*1,15 'Přepočtené koeficientem množství</t>
  </si>
  <si>
    <t>-2080728518</t>
  </si>
  <si>
    <t>-1647429061</t>
  </si>
  <si>
    <t>1258378924</t>
  </si>
  <si>
    <t>-847032463</t>
  </si>
  <si>
    <t>-501660406</t>
  </si>
  <si>
    <t>1866139604</t>
  </si>
  <si>
    <t>"305" ((1,455+2,780)*2)-(0,8*2)</t>
  </si>
  <si>
    <t>"306" (3,7+2,78+2,335+1,83+1,365+0,95)-0,8-(2*0,6)</t>
  </si>
  <si>
    <t>"307" ((0,815+1,075)*2)-0,6</t>
  </si>
  <si>
    <t>"308" ((0,815+1,075)*2)-0,6</t>
  </si>
  <si>
    <t>433441690</t>
  </si>
  <si>
    <t>-235444936</t>
  </si>
  <si>
    <t>"305" (4,9*2)+(1,195+0,895+1,195)</t>
  </si>
  <si>
    <t>"306" 4,9+(4,7*2)+(1,220+0,910+1,220)+(1,220+0,915+1,220)</t>
  </si>
  <si>
    <t>"307" 4,7+(1,190+0,920+1,190)</t>
  </si>
  <si>
    <t>"308" 4,7</t>
  </si>
  <si>
    <t>1859982249</t>
  </si>
  <si>
    <t>46,79*1,1 'Přepočtené koeficientem množství</t>
  </si>
  <si>
    <t>1073243704</t>
  </si>
  <si>
    <t>"305" ((1,455+2,78)*2*2,5)-(0,8*2*2)-(0,895*1,195)+(0,895*0,403)+(1,2*0,403*2)</t>
  </si>
  <si>
    <t>"306" ((3,7+2,78+2,335+1,83+1,365+0,95)*2,5)-(0,8*2)-(0,6*2*2)-(0,91*1,22)-(0,915*1,220)+(0,910*0,403)+(1,215*0,403*2)+(0,915*0,403)+(1,215*0,403*2)</t>
  </si>
  <si>
    <t>"307" ((1,075+0,815)*2*2,5)-(0,6*2)-(0,920*1,190)+(0,815*0,190)+(0,920*0,403)+(1,195*0,403*2)</t>
  </si>
  <si>
    <t>"308" ((1,075+0,815)*2*2,5)-(0,6*2)+(0,815*,0190)</t>
  </si>
  <si>
    <t>-1536353475</t>
  </si>
  <si>
    <t>20,958739463281*1,15 'Přepočtené koeficientem množství</t>
  </si>
  <si>
    <t>-113108083</t>
  </si>
  <si>
    <t>1586725541</t>
  </si>
  <si>
    <t>"305"(2*2+0,8)*(0,15+2*0,05)</t>
  </si>
  <si>
    <t>"306" (2*2+0,8)*(0,15+2*0,05)+(2*(2*2+0,6)*(0,1+2*0,05))</t>
  </si>
  <si>
    <t>-35667599</t>
  </si>
  <si>
    <t>-2012588088</t>
  </si>
  <si>
    <t>"305" (2,780+1,455)*2*1,285+(2,780*1,455)</t>
  </si>
  <si>
    <t>"306-308" (3,7+2,78)*2*1,268+(3,7*2,78)</t>
  </si>
  <si>
    <t>984124586</t>
  </si>
  <si>
    <t>336313333</t>
  </si>
  <si>
    <t>1702331463</t>
  </si>
  <si>
    <t>1563173221</t>
  </si>
  <si>
    <t>134283046</t>
  </si>
  <si>
    <t>-567115981</t>
  </si>
  <si>
    <t>-513671663</t>
  </si>
  <si>
    <t>-65226731</t>
  </si>
  <si>
    <t>-1865143076</t>
  </si>
  <si>
    <t>1930857755</t>
  </si>
  <si>
    <t>-518343884</t>
  </si>
  <si>
    <t>1395173151</t>
  </si>
  <si>
    <t>-691712315</t>
  </si>
  <si>
    <t>-1509040312</t>
  </si>
  <si>
    <t>13025874</t>
  </si>
  <si>
    <t>SEZNAM FIGUR</t>
  </si>
  <si>
    <t>Výměra</t>
  </si>
  <si>
    <t xml:space="preserve"> 261201</t>
  </si>
  <si>
    <t>Použití figury:</t>
  </si>
  <si>
    <t xml:space="preserve"> 261202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</si>
</sst>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0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8"/>
      <color rgb="FF000000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b/>
      <sz val="9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9" fillId="0" borderId="0" applyNumberFormat="0" applyFill="0" applyBorder="0" applyAlignment="0" applyProtection="0"/>
  </cellStyleXfs>
  <cellXfs count="298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7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8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9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1" fillId="0" borderId="14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2" fillId="4" borderId="6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right" vertical="center"/>
    </xf>
    <xf numFmtId="0" fontId="22" fillId="4" borderId="8" xfId="0" applyFont="1" applyFill="1" applyBorder="1" applyAlignment="1" applyProtection="1">
      <alignment horizontal="left" vertical="center"/>
    </xf>
    <xf numFmtId="0" fontId="22" fillId="4" borderId="0" xfId="0" applyFont="1" applyFill="1" applyAlignment="1" applyProtection="1">
      <alignment horizontal="center" vertical="center"/>
    </xf>
    <xf numFmtId="0" fontId="23" fillId="0" borderId="16" xfId="0" applyFont="1" applyBorder="1" applyAlignment="1" applyProtection="1">
      <alignment horizontal="center" vertical="center" wrapText="1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0" fillId="0" borderId="14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0" fontId="28" fillId="0" borderId="0" xfId="0" applyFont="1" applyAlignment="1" applyProtection="1">
      <alignment vertical="center"/>
    </xf>
    <xf numFmtId="4" fontId="2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9" fillId="0" borderId="14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9" fillId="0" borderId="19" xfId="0" applyNumberFormat="1" applyFont="1" applyBorder="1" applyAlignment="1" applyProtection="1">
      <alignment vertical="center"/>
    </xf>
    <xf numFmtId="4" fontId="29" fillId="0" borderId="20" xfId="0" applyNumberFormat="1" applyFont="1" applyBorder="1" applyAlignment="1" applyProtection="1">
      <alignment vertical="center"/>
    </xf>
    <xf numFmtId="166" fontId="29" fillId="0" borderId="20" xfId="0" applyNumberFormat="1" applyFont="1" applyBorder="1" applyAlignment="1" applyProtection="1">
      <alignment vertical="center"/>
    </xf>
    <xf numFmtId="4" fontId="29" fillId="0" borderId="21" xfId="0" applyNumberFormat="1" applyFont="1" applyBorder="1" applyAlignment="1" applyProtection="1">
      <alignment vertical="center"/>
    </xf>
    <xf numFmtId="0" fontId="3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3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2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2" fillId="4" borderId="16" xfId="0" applyFont="1" applyFill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3" fillId="0" borderId="12" xfId="0" applyNumberFormat="1" applyFont="1" applyBorder="1" applyAlignment="1" applyProtection="1"/>
    <xf numFmtId="166" fontId="33" fillId="0" borderId="13" xfId="0" applyNumberFormat="1" applyFont="1" applyBorder="1" applyAlignment="1" applyProtection="1"/>
    <xf numFmtId="4" fontId="34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2" xfId="0" applyFont="1" applyBorder="1" applyAlignment="1" applyProtection="1">
      <alignment horizontal="center" vertical="center"/>
    </xf>
    <xf numFmtId="49" fontId="22" fillId="0" borderId="22" xfId="0" applyNumberFormat="1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center" vertical="center" wrapText="1"/>
    </xf>
    <xf numFmtId="167" fontId="22" fillId="0" borderId="22" xfId="0" applyNumberFormat="1" applyFont="1" applyBorder="1" applyAlignment="1" applyProtection="1">
      <alignment vertical="center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5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5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36" fillId="0" borderId="22" xfId="0" applyFont="1" applyBorder="1" applyAlignment="1" applyProtection="1">
      <alignment horizontal="center" vertical="center"/>
    </xf>
    <xf numFmtId="49" fontId="36" fillId="0" borderId="22" xfId="0" applyNumberFormat="1" applyFont="1" applyBorder="1" applyAlignment="1" applyProtection="1">
      <alignment horizontal="left" vertical="center" wrapText="1"/>
    </xf>
    <xf numFmtId="0" fontId="36" fillId="0" borderId="22" xfId="0" applyFont="1" applyBorder="1" applyAlignment="1" applyProtection="1">
      <alignment horizontal="left" vertical="center" wrapText="1"/>
    </xf>
    <xf numFmtId="0" fontId="36" fillId="0" borderId="22" xfId="0" applyFont="1" applyBorder="1" applyAlignment="1" applyProtection="1">
      <alignment horizontal="center" vertical="center" wrapText="1"/>
    </xf>
    <xf numFmtId="167" fontId="36" fillId="0" borderId="22" xfId="0" applyNumberFormat="1" applyFont="1" applyBorder="1" applyAlignment="1" applyProtection="1">
      <alignment vertical="center"/>
    </xf>
    <xf numFmtId="4" fontId="36" fillId="2" borderId="22" xfId="0" applyNumberFormat="1" applyFont="1" applyFill="1" applyBorder="1" applyAlignment="1" applyProtection="1">
      <alignment vertical="center"/>
      <protection locked="0"/>
    </xf>
    <xf numFmtId="4" fontId="36" fillId="0" borderId="22" xfId="0" applyNumberFormat="1" applyFont="1" applyBorder="1" applyAlignment="1" applyProtection="1">
      <alignment vertical="center"/>
    </xf>
    <xf numFmtId="0" fontId="37" fillId="0" borderId="22" xfId="0" applyFont="1" applyBorder="1" applyAlignment="1" applyProtection="1">
      <alignment vertical="center"/>
    </xf>
    <xf numFmtId="0" fontId="37" fillId="0" borderId="3" xfId="0" applyFont="1" applyBorder="1" applyAlignment="1">
      <alignment vertical="center"/>
    </xf>
    <xf numFmtId="0" fontId="36" fillId="2" borderId="14" xfId="0" applyFont="1" applyFill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center" vertical="center"/>
    </xf>
    <xf numFmtId="0" fontId="23" fillId="2" borderId="19" xfId="0" applyFont="1" applyFill="1" applyBorder="1" applyAlignment="1" applyProtection="1">
      <alignment horizontal="left" vertical="center"/>
      <protection locked="0"/>
    </xf>
    <xf numFmtId="0" fontId="23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3" fillId="0" borderId="20" xfId="0" applyNumberFormat="1" applyFont="1" applyBorder="1" applyAlignment="1" applyProtection="1">
      <alignment vertical="center"/>
    </xf>
    <xf numFmtId="166" fontId="23" fillId="0" borderId="21" xfId="0" applyNumberFormat="1" applyFont="1" applyBorder="1" applyAlignment="1" applyProtection="1">
      <alignment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0" fillId="0" borderId="3" xfId="0" applyFont="1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8" fillId="0" borderId="16" xfId="0" applyFont="1" applyBorder="1" applyAlignment="1">
      <alignment horizontal="left" vertical="center" wrapText="1"/>
    </xf>
    <xf numFmtId="0" fontId="38" fillId="0" borderId="22" xfId="0" applyFont="1" applyBorder="1" applyAlignment="1">
      <alignment horizontal="left" vertical="center" wrapText="1"/>
    </xf>
    <xf numFmtId="0" fontId="38" fillId="0" borderId="22" xfId="0" applyFont="1" applyBorder="1" applyAlignment="1">
      <alignment horizontal="left" vertical="center"/>
    </xf>
    <xf numFmtId="167" fontId="38" fillId="0" borderId="18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 wrapText="1"/>
    </xf>
    <xf numFmtId="167" fontId="0" fillId="0" borderId="0" xfId="0" applyNumberFormat="1" applyFont="1" applyAlignment="1">
      <alignment vertical="center"/>
    </xf>
    <xf numFmtId="0" fontId="34" fillId="0" borderId="0" xfId="0" applyFont="1" applyAlignment="1">
      <alignment horizontal="left"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calcChain" Target="calcChain.xml" /><Relationship Id="rId8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6385" cy="286385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7" t="s">
        <v>6</v>
      </c>
      <c r="BT2" s="17" t="s">
        <v>7</v>
      </c>
    </row>
    <row r="3" s="1" customFormat="1" ht="6.96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="1" customFormat="1" ht="24.96" customHeight="1">
      <c r="B4" s="21"/>
      <c r="C4" s="22"/>
      <c r="D4" s="23" t="s">
        <v>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10</v>
      </c>
      <c r="BE4" s="25" t="s">
        <v>11</v>
      </c>
      <c r="BS4" s="17" t="s">
        <v>12</v>
      </c>
    </row>
    <row r="5" s="1" customFormat="1" ht="12" customHeight="1">
      <c r="B5" s="21"/>
      <c r="C5" s="22"/>
      <c r="D5" s="26" t="s">
        <v>13</v>
      </c>
      <c r="E5" s="22"/>
      <c r="F5" s="22"/>
      <c r="G5" s="22"/>
      <c r="H5" s="22"/>
      <c r="I5" s="22"/>
      <c r="J5" s="22"/>
      <c r="K5" s="27" t="s">
        <v>14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0"/>
      <c r="BE5" s="28" t="s">
        <v>15</v>
      </c>
      <c r="BS5" s="17" t="s">
        <v>6</v>
      </c>
    </row>
    <row r="6" s="1" customFormat="1" ht="36.96" customHeight="1">
      <c r="B6" s="21"/>
      <c r="C6" s="22"/>
      <c r="D6" s="29" t="s">
        <v>16</v>
      </c>
      <c r="E6" s="22"/>
      <c r="F6" s="22"/>
      <c r="G6" s="22"/>
      <c r="H6" s="22"/>
      <c r="I6" s="22"/>
      <c r="J6" s="22"/>
      <c r="K6" s="30" t="s">
        <v>17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0"/>
      <c r="BE6" s="31"/>
      <c r="BS6" s="17" t="s">
        <v>6</v>
      </c>
    </row>
    <row r="7" s="1" customFormat="1" ht="12" customHeight="1">
      <c r="B7" s="21"/>
      <c r="C7" s="22"/>
      <c r="D7" s="32" t="s">
        <v>18</v>
      </c>
      <c r="E7" s="22"/>
      <c r="F7" s="22"/>
      <c r="G7" s="22"/>
      <c r="H7" s="22"/>
      <c r="I7" s="22"/>
      <c r="J7" s="22"/>
      <c r="K7" s="27" t="s">
        <v>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32" t="s">
        <v>19</v>
      </c>
      <c r="AL7" s="22"/>
      <c r="AM7" s="22"/>
      <c r="AN7" s="27" t="s">
        <v>1</v>
      </c>
      <c r="AO7" s="22"/>
      <c r="AP7" s="22"/>
      <c r="AQ7" s="22"/>
      <c r="AR7" s="20"/>
      <c r="BE7" s="31"/>
      <c r="BS7" s="17" t="s">
        <v>6</v>
      </c>
    </row>
    <row r="8" s="1" customFormat="1" ht="12" customHeight="1">
      <c r="B8" s="21"/>
      <c r="C8" s="22"/>
      <c r="D8" s="32" t="s">
        <v>20</v>
      </c>
      <c r="E8" s="22"/>
      <c r="F8" s="22"/>
      <c r="G8" s="22"/>
      <c r="H8" s="22"/>
      <c r="I8" s="22"/>
      <c r="J8" s="22"/>
      <c r="K8" s="27" t="s">
        <v>21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32" t="s">
        <v>22</v>
      </c>
      <c r="AL8" s="22"/>
      <c r="AM8" s="22"/>
      <c r="AN8" s="33" t="s">
        <v>23</v>
      </c>
      <c r="AO8" s="22"/>
      <c r="AP8" s="22"/>
      <c r="AQ8" s="22"/>
      <c r="AR8" s="20"/>
      <c r="BE8" s="31"/>
      <c r="BS8" s="17" t="s">
        <v>6</v>
      </c>
    </row>
    <row r="9" s="1" customFormat="1" ht="14.4" customHeight="1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0"/>
      <c r="BE9" s="31"/>
      <c r="BS9" s="17" t="s">
        <v>6</v>
      </c>
    </row>
    <row r="10" s="1" customFormat="1" ht="12" customHeight="1">
      <c r="B10" s="21"/>
      <c r="C10" s="22"/>
      <c r="D10" s="32" t="s">
        <v>24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32" t="s">
        <v>25</v>
      </c>
      <c r="AL10" s="22"/>
      <c r="AM10" s="22"/>
      <c r="AN10" s="27" t="s">
        <v>1</v>
      </c>
      <c r="AO10" s="22"/>
      <c r="AP10" s="22"/>
      <c r="AQ10" s="22"/>
      <c r="AR10" s="20"/>
      <c r="BE10" s="31"/>
      <c r="BS10" s="17" t="s">
        <v>6</v>
      </c>
    </row>
    <row r="11" s="1" customFormat="1" ht="18.48" customHeight="1">
      <c r="B11" s="21"/>
      <c r="C11" s="22"/>
      <c r="D11" s="22"/>
      <c r="E11" s="27" t="s">
        <v>21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32" t="s">
        <v>26</v>
      </c>
      <c r="AL11" s="22"/>
      <c r="AM11" s="22"/>
      <c r="AN11" s="27" t="s">
        <v>1</v>
      </c>
      <c r="AO11" s="22"/>
      <c r="AP11" s="22"/>
      <c r="AQ11" s="22"/>
      <c r="AR11" s="20"/>
      <c r="BE11" s="31"/>
      <c r="BS11" s="17" t="s">
        <v>6</v>
      </c>
    </row>
    <row r="12" s="1" customFormat="1" ht="6.96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31"/>
      <c r="BS12" s="17" t="s">
        <v>6</v>
      </c>
    </row>
    <row r="13" s="1" customFormat="1" ht="12" customHeight="1">
      <c r="B13" s="21"/>
      <c r="C13" s="22"/>
      <c r="D13" s="32" t="s">
        <v>27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32" t="s">
        <v>25</v>
      </c>
      <c r="AL13" s="22"/>
      <c r="AM13" s="22"/>
      <c r="AN13" s="34" t="s">
        <v>28</v>
      </c>
      <c r="AO13" s="22"/>
      <c r="AP13" s="22"/>
      <c r="AQ13" s="22"/>
      <c r="AR13" s="20"/>
      <c r="BE13" s="31"/>
      <c r="BS13" s="17" t="s">
        <v>6</v>
      </c>
    </row>
    <row r="14">
      <c r="B14" s="21"/>
      <c r="C14" s="22"/>
      <c r="D14" s="22"/>
      <c r="E14" s="34" t="s">
        <v>28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2" t="s">
        <v>26</v>
      </c>
      <c r="AL14" s="22"/>
      <c r="AM14" s="22"/>
      <c r="AN14" s="34" t="s">
        <v>28</v>
      </c>
      <c r="AO14" s="22"/>
      <c r="AP14" s="22"/>
      <c r="AQ14" s="22"/>
      <c r="AR14" s="20"/>
      <c r="BE14" s="31"/>
      <c r="BS14" s="17" t="s">
        <v>6</v>
      </c>
    </row>
    <row r="15" s="1" customFormat="1" ht="6.96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31"/>
      <c r="BS15" s="17" t="s">
        <v>4</v>
      </c>
    </row>
    <row r="16" s="1" customFormat="1" ht="12" customHeight="1">
      <c r="B16" s="21"/>
      <c r="C16" s="22"/>
      <c r="D16" s="32" t="s">
        <v>29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32" t="s">
        <v>25</v>
      </c>
      <c r="AL16" s="22"/>
      <c r="AM16" s="22"/>
      <c r="AN16" s="27" t="s">
        <v>1</v>
      </c>
      <c r="AO16" s="22"/>
      <c r="AP16" s="22"/>
      <c r="AQ16" s="22"/>
      <c r="AR16" s="20"/>
      <c r="BE16" s="31"/>
      <c r="BS16" s="17" t="s">
        <v>4</v>
      </c>
    </row>
    <row r="17" s="1" customFormat="1" ht="18.48" customHeight="1">
      <c r="B17" s="21"/>
      <c r="C17" s="22"/>
      <c r="D17" s="22"/>
      <c r="E17" s="27" t="s">
        <v>21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32" t="s">
        <v>26</v>
      </c>
      <c r="AL17" s="22"/>
      <c r="AM17" s="22"/>
      <c r="AN17" s="27" t="s">
        <v>1</v>
      </c>
      <c r="AO17" s="22"/>
      <c r="AP17" s="22"/>
      <c r="AQ17" s="22"/>
      <c r="AR17" s="20"/>
      <c r="BE17" s="31"/>
      <c r="BS17" s="17" t="s">
        <v>30</v>
      </c>
    </row>
    <row r="18" s="1" customFormat="1" ht="6.96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31"/>
      <c r="BS18" s="17" t="s">
        <v>6</v>
      </c>
    </row>
    <row r="19" s="1" customFormat="1" ht="12" customHeight="1">
      <c r="B19" s="21"/>
      <c r="C19" s="22"/>
      <c r="D19" s="32" t="s">
        <v>31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32" t="s">
        <v>25</v>
      </c>
      <c r="AL19" s="22"/>
      <c r="AM19" s="22"/>
      <c r="AN19" s="27" t="s">
        <v>1</v>
      </c>
      <c r="AO19" s="22"/>
      <c r="AP19" s="22"/>
      <c r="AQ19" s="22"/>
      <c r="AR19" s="20"/>
      <c r="BE19" s="31"/>
      <c r="BS19" s="17" t="s">
        <v>6</v>
      </c>
    </row>
    <row r="20" s="1" customFormat="1" ht="18.48" customHeight="1">
      <c r="B20" s="21"/>
      <c r="C20" s="22"/>
      <c r="D20" s="22"/>
      <c r="E20" s="27" t="s">
        <v>21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32" t="s">
        <v>26</v>
      </c>
      <c r="AL20" s="22"/>
      <c r="AM20" s="22"/>
      <c r="AN20" s="27" t="s">
        <v>1</v>
      </c>
      <c r="AO20" s="22"/>
      <c r="AP20" s="22"/>
      <c r="AQ20" s="22"/>
      <c r="AR20" s="20"/>
      <c r="BE20" s="31"/>
      <c r="BS20" s="17" t="s">
        <v>30</v>
      </c>
    </row>
    <row r="21" s="1" customFormat="1" ht="6.96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31"/>
    </row>
    <row r="22" s="1" customFormat="1" ht="12" customHeight="1">
      <c r="B22" s="21"/>
      <c r="C22" s="22"/>
      <c r="D22" s="32" t="s">
        <v>32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31"/>
    </row>
    <row r="23" s="1" customFormat="1" ht="16.5" customHeight="1">
      <c r="B23" s="21"/>
      <c r="C23" s="22"/>
      <c r="D23" s="22"/>
      <c r="E23" s="36" t="s">
        <v>1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22"/>
      <c r="AP23" s="22"/>
      <c r="AQ23" s="22"/>
      <c r="AR23" s="20"/>
      <c r="BE23" s="31"/>
    </row>
    <row r="24" s="1" customFormat="1" ht="6.96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31"/>
    </row>
    <row r="25" s="1" customFormat="1" ht="6.96" customHeight="1">
      <c r="B25" s="21"/>
      <c r="C25" s="22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22"/>
      <c r="AQ25" s="22"/>
      <c r="AR25" s="20"/>
      <c r="BE25" s="31"/>
    </row>
    <row r="26" s="2" customFormat="1" ht="25.92" customHeight="1">
      <c r="A26" s="38"/>
      <c r="B26" s="39"/>
      <c r="C26" s="40"/>
      <c r="D26" s="41" t="s">
        <v>33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3">
        <f>ROUND(AG94,2)</f>
        <v>0</v>
      </c>
      <c r="AL26" s="42"/>
      <c r="AM26" s="42"/>
      <c r="AN26" s="42"/>
      <c r="AO26" s="42"/>
      <c r="AP26" s="40"/>
      <c r="AQ26" s="40"/>
      <c r="AR26" s="44"/>
      <c r="BE26" s="31"/>
    </row>
    <row r="27" s="2" customFormat="1" ht="6.96" customHeight="1">
      <c r="A27" s="38"/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4"/>
      <c r="BE27" s="31"/>
    </row>
    <row r="28" s="2" customFormat="1">
      <c r="A28" s="38"/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5" t="s">
        <v>34</v>
      </c>
      <c r="M28" s="45"/>
      <c r="N28" s="45"/>
      <c r="O28" s="45"/>
      <c r="P28" s="45"/>
      <c r="Q28" s="40"/>
      <c r="R28" s="40"/>
      <c r="S28" s="40"/>
      <c r="T28" s="40"/>
      <c r="U28" s="40"/>
      <c r="V28" s="40"/>
      <c r="W28" s="45" t="s">
        <v>35</v>
      </c>
      <c r="X28" s="45"/>
      <c r="Y28" s="45"/>
      <c r="Z28" s="45"/>
      <c r="AA28" s="45"/>
      <c r="AB28" s="45"/>
      <c r="AC28" s="45"/>
      <c r="AD28" s="45"/>
      <c r="AE28" s="45"/>
      <c r="AF28" s="40"/>
      <c r="AG28" s="40"/>
      <c r="AH28" s="40"/>
      <c r="AI28" s="40"/>
      <c r="AJ28" s="40"/>
      <c r="AK28" s="45" t="s">
        <v>36</v>
      </c>
      <c r="AL28" s="45"/>
      <c r="AM28" s="45"/>
      <c r="AN28" s="45"/>
      <c r="AO28" s="45"/>
      <c r="AP28" s="40"/>
      <c r="AQ28" s="40"/>
      <c r="AR28" s="44"/>
      <c r="BE28" s="31"/>
    </row>
    <row r="29" s="3" customFormat="1" ht="14.4" customHeight="1">
      <c r="A29" s="3"/>
      <c r="B29" s="46"/>
      <c r="C29" s="47"/>
      <c r="D29" s="32" t="s">
        <v>37</v>
      </c>
      <c r="E29" s="47"/>
      <c r="F29" s="32" t="s">
        <v>38</v>
      </c>
      <c r="G29" s="47"/>
      <c r="H29" s="47"/>
      <c r="I29" s="47"/>
      <c r="J29" s="47"/>
      <c r="K29" s="47"/>
      <c r="L29" s="48">
        <v>0.20999999999999999</v>
      </c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9">
        <f>ROUND(AZ94, 2)</f>
        <v>0</v>
      </c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9">
        <f>ROUND(AV94, 2)</f>
        <v>0</v>
      </c>
      <c r="AL29" s="47"/>
      <c r="AM29" s="47"/>
      <c r="AN29" s="47"/>
      <c r="AO29" s="47"/>
      <c r="AP29" s="47"/>
      <c r="AQ29" s="47"/>
      <c r="AR29" s="50"/>
      <c r="BE29" s="51"/>
    </row>
    <row r="30" s="3" customFormat="1" ht="14.4" customHeight="1">
      <c r="A30" s="3"/>
      <c r="B30" s="46"/>
      <c r="C30" s="47"/>
      <c r="D30" s="47"/>
      <c r="E30" s="47"/>
      <c r="F30" s="32" t="s">
        <v>39</v>
      </c>
      <c r="G30" s="47"/>
      <c r="H30" s="47"/>
      <c r="I30" s="47"/>
      <c r="J30" s="47"/>
      <c r="K30" s="47"/>
      <c r="L30" s="48">
        <v>0.14999999999999999</v>
      </c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9">
        <f>ROUND(BA94, 2)</f>
        <v>0</v>
      </c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9">
        <f>ROUND(AW94, 2)</f>
        <v>0</v>
      </c>
      <c r="AL30" s="47"/>
      <c r="AM30" s="47"/>
      <c r="AN30" s="47"/>
      <c r="AO30" s="47"/>
      <c r="AP30" s="47"/>
      <c r="AQ30" s="47"/>
      <c r="AR30" s="50"/>
      <c r="BE30" s="51"/>
    </row>
    <row r="31" hidden="1" s="3" customFormat="1" ht="14.4" customHeight="1">
      <c r="A31" s="3"/>
      <c r="B31" s="46"/>
      <c r="C31" s="47"/>
      <c r="D31" s="47"/>
      <c r="E31" s="47"/>
      <c r="F31" s="32" t="s">
        <v>40</v>
      </c>
      <c r="G31" s="47"/>
      <c r="H31" s="47"/>
      <c r="I31" s="47"/>
      <c r="J31" s="47"/>
      <c r="K31" s="47"/>
      <c r="L31" s="48">
        <v>0.20999999999999999</v>
      </c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9">
        <f>ROUND(BB94, 2)</f>
        <v>0</v>
      </c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9">
        <v>0</v>
      </c>
      <c r="AL31" s="47"/>
      <c r="AM31" s="47"/>
      <c r="AN31" s="47"/>
      <c r="AO31" s="47"/>
      <c r="AP31" s="47"/>
      <c r="AQ31" s="47"/>
      <c r="AR31" s="50"/>
      <c r="BE31" s="51"/>
    </row>
    <row r="32" hidden="1" s="3" customFormat="1" ht="14.4" customHeight="1">
      <c r="A32" s="3"/>
      <c r="B32" s="46"/>
      <c r="C32" s="47"/>
      <c r="D32" s="47"/>
      <c r="E32" s="47"/>
      <c r="F32" s="32" t="s">
        <v>41</v>
      </c>
      <c r="G32" s="47"/>
      <c r="H32" s="47"/>
      <c r="I32" s="47"/>
      <c r="J32" s="47"/>
      <c r="K32" s="47"/>
      <c r="L32" s="48">
        <v>0.14999999999999999</v>
      </c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9">
        <f>ROUND(BC94, 2)</f>
        <v>0</v>
      </c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9">
        <v>0</v>
      </c>
      <c r="AL32" s="47"/>
      <c r="AM32" s="47"/>
      <c r="AN32" s="47"/>
      <c r="AO32" s="47"/>
      <c r="AP32" s="47"/>
      <c r="AQ32" s="47"/>
      <c r="AR32" s="50"/>
      <c r="BE32" s="51"/>
    </row>
    <row r="33" hidden="1" s="3" customFormat="1" ht="14.4" customHeight="1">
      <c r="A33" s="3"/>
      <c r="B33" s="46"/>
      <c r="C33" s="47"/>
      <c r="D33" s="47"/>
      <c r="E33" s="47"/>
      <c r="F33" s="32" t="s">
        <v>42</v>
      </c>
      <c r="G33" s="47"/>
      <c r="H33" s="47"/>
      <c r="I33" s="47"/>
      <c r="J33" s="47"/>
      <c r="K33" s="47"/>
      <c r="L33" s="48">
        <v>0</v>
      </c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9">
        <f>ROUND(BD94, 2)</f>
        <v>0</v>
      </c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9">
        <v>0</v>
      </c>
      <c r="AL33" s="47"/>
      <c r="AM33" s="47"/>
      <c r="AN33" s="47"/>
      <c r="AO33" s="47"/>
      <c r="AP33" s="47"/>
      <c r="AQ33" s="47"/>
      <c r="AR33" s="50"/>
      <c r="BE33" s="51"/>
    </row>
    <row r="34" s="2" customFormat="1" ht="6.96" customHeight="1">
      <c r="A34" s="38"/>
      <c r="B34" s="39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  <c r="BE34" s="31"/>
    </row>
    <row r="35" s="2" customFormat="1" ht="25.92" customHeight="1">
      <c r="A35" s="38"/>
      <c r="B35" s="39"/>
      <c r="C35" s="52"/>
      <c r="D35" s="53" t="s">
        <v>43</v>
      </c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5" t="s">
        <v>44</v>
      </c>
      <c r="U35" s="54"/>
      <c r="V35" s="54"/>
      <c r="W35" s="54"/>
      <c r="X35" s="56" t="s">
        <v>45</v>
      </c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7">
        <f>SUM(AK26:AK33)</f>
        <v>0</v>
      </c>
      <c r="AL35" s="54"/>
      <c r="AM35" s="54"/>
      <c r="AN35" s="54"/>
      <c r="AO35" s="58"/>
      <c r="AP35" s="52"/>
      <c r="AQ35" s="52"/>
      <c r="AR35" s="44"/>
      <c r="BE35" s="38"/>
    </row>
    <row r="36" s="2" customFormat="1" ht="6.96" customHeight="1">
      <c r="A36" s="38"/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  <c r="BE36" s="38"/>
    </row>
    <row r="37" s="2" customFormat="1" ht="14.4" customHeight="1">
      <c r="A37" s="38"/>
      <c r="B37" s="39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4"/>
      <c r="BE37" s="38"/>
    </row>
    <row r="38" s="1" customFormat="1" ht="14.4" customHeight="1">
      <c r="B38" s="21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0"/>
    </row>
    <row r="39" s="1" customFormat="1" ht="14.4" customHeight="1">
      <c r="B39" s="21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0"/>
    </row>
    <row r="40" s="1" customFormat="1" ht="14.4" customHeight="1"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0"/>
    </row>
    <row r="41" s="1" customFormat="1" ht="14.4" customHeight="1"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0"/>
    </row>
    <row r="42" s="1" customFormat="1" ht="14.4" customHeight="1">
      <c r="B42" s="2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0"/>
    </row>
    <row r="43" s="1" customFormat="1" ht="14.4" customHeight="1">
      <c r="B43" s="2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0"/>
    </row>
    <row r="44" s="1" customFormat="1" ht="14.4" customHeight="1">
      <c r="B44" s="21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0"/>
    </row>
    <row r="45" s="1" customFormat="1" ht="14.4" customHeight="1">
      <c r="B45" s="2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0"/>
    </row>
    <row r="46" s="1" customFormat="1" ht="14.4" customHeight="1">
      <c r="B46" s="21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0"/>
    </row>
    <row r="47" s="1" customFormat="1" ht="14.4" customHeight="1"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0"/>
    </row>
    <row r="48" s="1" customFormat="1" ht="14.4" customHeight="1"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0"/>
    </row>
    <row r="49" s="2" customFormat="1" ht="14.4" customHeight="1">
      <c r="B49" s="59"/>
      <c r="C49" s="60"/>
      <c r="D49" s="61" t="s">
        <v>46</v>
      </c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1" t="s">
        <v>47</v>
      </c>
      <c r="AI49" s="62"/>
      <c r="AJ49" s="62"/>
      <c r="AK49" s="62"/>
      <c r="AL49" s="62"/>
      <c r="AM49" s="62"/>
      <c r="AN49" s="62"/>
      <c r="AO49" s="62"/>
      <c r="AP49" s="60"/>
      <c r="AQ49" s="60"/>
      <c r="AR49" s="63"/>
    </row>
    <row r="50">
      <c r="B50" s="21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0"/>
    </row>
    <row r="51">
      <c r="B51" s="21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0"/>
    </row>
    <row r="52">
      <c r="B52" s="21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0"/>
    </row>
    <row r="53">
      <c r="B53" s="21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0"/>
    </row>
    <row r="54">
      <c r="B54" s="21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0"/>
    </row>
    <row r="55">
      <c r="B55" s="21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0"/>
    </row>
    <row r="56">
      <c r="B56" s="21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0"/>
    </row>
    <row r="57">
      <c r="B57" s="21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0"/>
    </row>
    <row r="58"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0"/>
    </row>
    <row r="59"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0"/>
    </row>
    <row r="60" s="2" customFormat="1">
      <c r="A60" s="38"/>
      <c r="B60" s="39"/>
      <c r="C60" s="40"/>
      <c r="D60" s="64" t="s">
        <v>48</v>
      </c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64" t="s">
        <v>49</v>
      </c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64" t="s">
        <v>48</v>
      </c>
      <c r="AI60" s="42"/>
      <c r="AJ60" s="42"/>
      <c r="AK60" s="42"/>
      <c r="AL60" s="42"/>
      <c r="AM60" s="64" t="s">
        <v>49</v>
      </c>
      <c r="AN60" s="42"/>
      <c r="AO60" s="42"/>
      <c r="AP60" s="40"/>
      <c r="AQ60" s="40"/>
      <c r="AR60" s="44"/>
      <c r="BE60" s="38"/>
    </row>
    <row r="61">
      <c r="B61" s="21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0"/>
    </row>
    <row r="62">
      <c r="B62" s="2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0"/>
    </row>
    <row r="63">
      <c r="B63" s="21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0"/>
    </row>
    <row r="64" s="2" customFormat="1">
      <c r="A64" s="38"/>
      <c r="B64" s="39"/>
      <c r="C64" s="40"/>
      <c r="D64" s="61" t="s">
        <v>50</v>
      </c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1" t="s">
        <v>51</v>
      </c>
      <c r="AI64" s="65"/>
      <c r="AJ64" s="65"/>
      <c r="AK64" s="65"/>
      <c r="AL64" s="65"/>
      <c r="AM64" s="65"/>
      <c r="AN64" s="65"/>
      <c r="AO64" s="65"/>
      <c r="AP64" s="40"/>
      <c r="AQ64" s="40"/>
      <c r="AR64" s="44"/>
      <c r="BE64" s="38"/>
    </row>
    <row r="65">
      <c r="B65" s="21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0"/>
    </row>
    <row r="66">
      <c r="B66" s="21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0"/>
    </row>
    <row r="67">
      <c r="B67" s="21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0"/>
    </row>
    <row r="68">
      <c r="B68" s="21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0"/>
    </row>
    <row r="69">
      <c r="B69" s="21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0"/>
    </row>
    <row r="70">
      <c r="B70" s="21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0"/>
    </row>
    <row r="71">
      <c r="B71" s="21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0"/>
    </row>
    <row r="72">
      <c r="B72" s="21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0"/>
    </row>
    <row r="73">
      <c r="B73" s="21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0"/>
    </row>
    <row r="74">
      <c r="B74" s="21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0"/>
    </row>
    <row r="75" s="2" customFormat="1">
      <c r="A75" s="38"/>
      <c r="B75" s="39"/>
      <c r="C75" s="40"/>
      <c r="D75" s="64" t="s">
        <v>48</v>
      </c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64" t="s">
        <v>49</v>
      </c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64" t="s">
        <v>48</v>
      </c>
      <c r="AI75" s="42"/>
      <c r="AJ75" s="42"/>
      <c r="AK75" s="42"/>
      <c r="AL75" s="42"/>
      <c r="AM75" s="64" t="s">
        <v>49</v>
      </c>
      <c r="AN75" s="42"/>
      <c r="AO75" s="42"/>
      <c r="AP75" s="40"/>
      <c r="AQ75" s="40"/>
      <c r="AR75" s="44"/>
      <c r="BE75" s="38"/>
    </row>
    <row r="76" s="2" customFormat="1">
      <c r="A76" s="38"/>
      <c r="B76" s="39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4"/>
      <c r="BE76" s="38"/>
    </row>
    <row r="77" s="2" customFormat="1" ht="6.96" customHeight="1">
      <c r="A77" s="38"/>
      <c r="B77" s="66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44"/>
      <c r="BE77" s="38"/>
    </row>
    <row r="81" s="2" customFormat="1" ht="6.96" customHeight="1">
      <c r="A81" s="38"/>
      <c r="B81" s="68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44"/>
      <c r="BE81" s="38"/>
    </row>
    <row r="82" s="2" customFormat="1" ht="24.96" customHeight="1">
      <c r="A82" s="38"/>
      <c r="B82" s="39"/>
      <c r="C82" s="23" t="s">
        <v>52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4"/>
      <c r="B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4"/>
      <c r="BE83" s="38"/>
    </row>
    <row r="84" s="4" customFormat="1" ht="12" customHeight="1">
      <c r="A84" s="4"/>
      <c r="B84" s="70"/>
      <c r="C84" s="32" t="s">
        <v>13</v>
      </c>
      <c r="D84" s="71"/>
      <c r="E84" s="71"/>
      <c r="F84" s="71"/>
      <c r="G84" s="71"/>
      <c r="H84" s="71"/>
      <c r="I84" s="71"/>
      <c r="J84" s="71"/>
      <c r="K84" s="71"/>
      <c r="L84" s="71" t="str">
        <f>K5</f>
        <v>2612</v>
      </c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2"/>
      <c r="BE84" s="4"/>
    </row>
    <row r="85" s="5" customFormat="1" ht="36.96" customHeight="1">
      <c r="A85" s="5"/>
      <c r="B85" s="73"/>
      <c r="C85" s="74" t="s">
        <v>16</v>
      </c>
      <c r="D85" s="75"/>
      <c r="E85" s="75"/>
      <c r="F85" s="75"/>
      <c r="G85" s="75"/>
      <c r="H85" s="75"/>
      <c r="I85" s="75"/>
      <c r="J85" s="75"/>
      <c r="K85" s="75"/>
      <c r="L85" s="76" t="str">
        <f>K6</f>
        <v>Rekonstrukce toalet historické budovy</v>
      </c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7"/>
      <c r="BE85" s="5"/>
    </row>
    <row r="86" s="2" customFormat="1" ht="6.96" customHeight="1">
      <c r="A86" s="38"/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4"/>
      <c r="BE86" s="38"/>
    </row>
    <row r="87" s="2" customFormat="1" ht="12" customHeight="1">
      <c r="A87" s="38"/>
      <c r="B87" s="39"/>
      <c r="C87" s="32" t="s">
        <v>20</v>
      </c>
      <c r="D87" s="40"/>
      <c r="E87" s="40"/>
      <c r="F87" s="40"/>
      <c r="G87" s="40"/>
      <c r="H87" s="40"/>
      <c r="I87" s="40"/>
      <c r="J87" s="40"/>
      <c r="K87" s="40"/>
      <c r="L87" s="78" t="str">
        <f>IF(K8="","",K8)</f>
        <v xml:space="preserve"> </v>
      </c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32" t="s">
        <v>22</v>
      </c>
      <c r="AJ87" s="40"/>
      <c r="AK87" s="40"/>
      <c r="AL87" s="40"/>
      <c r="AM87" s="79" t="str">
        <f>IF(AN8= "","",AN8)</f>
        <v>6. 9. 2026</v>
      </c>
      <c r="AN87" s="79"/>
      <c r="AO87" s="40"/>
      <c r="AP87" s="40"/>
      <c r="AQ87" s="40"/>
      <c r="AR87" s="44"/>
      <c r="B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4"/>
      <c r="BE88" s="38"/>
    </row>
    <row r="89" s="2" customFormat="1" ht="15.15" customHeight="1">
      <c r="A89" s="38"/>
      <c r="B89" s="39"/>
      <c r="C89" s="32" t="s">
        <v>24</v>
      </c>
      <c r="D89" s="40"/>
      <c r="E89" s="40"/>
      <c r="F89" s="40"/>
      <c r="G89" s="40"/>
      <c r="H89" s="40"/>
      <c r="I89" s="40"/>
      <c r="J89" s="40"/>
      <c r="K89" s="40"/>
      <c r="L89" s="71" t="str">
        <f>IF(E11= "","",E11)</f>
        <v xml:space="preserve"> </v>
      </c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32" t="s">
        <v>29</v>
      </c>
      <c r="AJ89" s="40"/>
      <c r="AK89" s="40"/>
      <c r="AL89" s="40"/>
      <c r="AM89" s="80" t="str">
        <f>IF(E17="","",E17)</f>
        <v xml:space="preserve"> </v>
      </c>
      <c r="AN89" s="71"/>
      <c r="AO89" s="71"/>
      <c r="AP89" s="71"/>
      <c r="AQ89" s="40"/>
      <c r="AR89" s="44"/>
      <c r="AS89" s="81" t="s">
        <v>53</v>
      </c>
      <c r="AT89" s="82"/>
      <c r="AU89" s="83"/>
      <c r="AV89" s="83"/>
      <c r="AW89" s="83"/>
      <c r="AX89" s="83"/>
      <c r="AY89" s="83"/>
      <c r="AZ89" s="83"/>
      <c r="BA89" s="83"/>
      <c r="BB89" s="83"/>
      <c r="BC89" s="83"/>
      <c r="BD89" s="84"/>
      <c r="BE89" s="38"/>
    </row>
    <row r="90" s="2" customFormat="1" ht="15.15" customHeight="1">
      <c r="A90" s="38"/>
      <c r="B90" s="39"/>
      <c r="C90" s="32" t="s">
        <v>27</v>
      </c>
      <c r="D90" s="40"/>
      <c r="E90" s="40"/>
      <c r="F90" s="40"/>
      <c r="G90" s="40"/>
      <c r="H90" s="40"/>
      <c r="I90" s="40"/>
      <c r="J90" s="40"/>
      <c r="K90" s="40"/>
      <c r="L90" s="71" t="str">
        <f>IF(E14= "Vyplň údaj","",E14)</f>
        <v/>
      </c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32" t="s">
        <v>31</v>
      </c>
      <c r="AJ90" s="40"/>
      <c r="AK90" s="40"/>
      <c r="AL90" s="40"/>
      <c r="AM90" s="80" t="str">
        <f>IF(E20="","",E20)</f>
        <v xml:space="preserve"> </v>
      </c>
      <c r="AN90" s="71"/>
      <c r="AO90" s="71"/>
      <c r="AP90" s="71"/>
      <c r="AQ90" s="40"/>
      <c r="AR90" s="44"/>
      <c r="AS90" s="85"/>
      <c r="AT90" s="86"/>
      <c r="AU90" s="87"/>
      <c r="AV90" s="87"/>
      <c r="AW90" s="87"/>
      <c r="AX90" s="87"/>
      <c r="AY90" s="87"/>
      <c r="AZ90" s="87"/>
      <c r="BA90" s="87"/>
      <c r="BB90" s="87"/>
      <c r="BC90" s="87"/>
      <c r="BD90" s="88"/>
      <c r="BE90" s="38"/>
    </row>
    <row r="91" s="2" customFormat="1" ht="10.8" customHeight="1">
      <c r="A91" s="38"/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4"/>
      <c r="AS91" s="89"/>
      <c r="AT91" s="90"/>
      <c r="AU91" s="91"/>
      <c r="AV91" s="91"/>
      <c r="AW91" s="91"/>
      <c r="AX91" s="91"/>
      <c r="AY91" s="91"/>
      <c r="AZ91" s="91"/>
      <c r="BA91" s="91"/>
      <c r="BB91" s="91"/>
      <c r="BC91" s="91"/>
      <c r="BD91" s="92"/>
      <c r="BE91" s="38"/>
    </row>
    <row r="92" s="2" customFormat="1" ht="29.28" customHeight="1">
      <c r="A92" s="38"/>
      <c r="B92" s="39"/>
      <c r="C92" s="93" t="s">
        <v>54</v>
      </c>
      <c r="D92" s="94"/>
      <c r="E92" s="94"/>
      <c r="F92" s="94"/>
      <c r="G92" s="94"/>
      <c r="H92" s="95"/>
      <c r="I92" s="96" t="s">
        <v>55</v>
      </c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7" t="s">
        <v>56</v>
      </c>
      <c r="AH92" s="94"/>
      <c r="AI92" s="94"/>
      <c r="AJ92" s="94"/>
      <c r="AK92" s="94"/>
      <c r="AL92" s="94"/>
      <c r="AM92" s="94"/>
      <c r="AN92" s="96" t="s">
        <v>57</v>
      </c>
      <c r="AO92" s="94"/>
      <c r="AP92" s="98"/>
      <c r="AQ92" s="99" t="s">
        <v>58</v>
      </c>
      <c r="AR92" s="44"/>
      <c r="AS92" s="100" t="s">
        <v>59</v>
      </c>
      <c r="AT92" s="101" t="s">
        <v>60</v>
      </c>
      <c r="AU92" s="101" t="s">
        <v>61</v>
      </c>
      <c r="AV92" s="101" t="s">
        <v>62</v>
      </c>
      <c r="AW92" s="101" t="s">
        <v>63</v>
      </c>
      <c r="AX92" s="101" t="s">
        <v>64</v>
      </c>
      <c r="AY92" s="101" t="s">
        <v>65</v>
      </c>
      <c r="AZ92" s="101" t="s">
        <v>66</v>
      </c>
      <c r="BA92" s="101" t="s">
        <v>67</v>
      </c>
      <c r="BB92" s="101" t="s">
        <v>68</v>
      </c>
      <c r="BC92" s="101" t="s">
        <v>69</v>
      </c>
      <c r="BD92" s="102" t="s">
        <v>70</v>
      </c>
      <c r="BE92" s="38"/>
    </row>
    <row r="93" s="2" customFormat="1" ht="10.8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4"/>
      <c r="AS93" s="103"/>
      <c r="AT93" s="104"/>
      <c r="AU93" s="104"/>
      <c r="AV93" s="104"/>
      <c r="AW93" s="104"/>
      <c r="AX93" s="104"/>
      <c r="AY93" s="104"/>
      <c r="AZ93" s="104"/>
      <c r="BA93" s="104"/>
      <c r="BB93" s="104"/>
      <c r="BC93" s="104"/>
      <c r="BD93" s="105"/>
      <c r="BE93" s="38"/>
    </row>
    <row r="94" s="6" customFormat="1" ht="32.4" customHeight="1">
      <c r="A94" s="6"/>
      <c r="B94" s="106"/>
      <c r="C94" s="107" t="s">
        <v>71</v>
      </c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9">
        <f>ROUND(SUM(AG95:AG96),2)</f>
        <v>0</v>
      </c>
      <c r="AH94" s="109"/>
      <c r="AI94" s="109"/>
      <c r="AJ94" s="109"/>
      <c r="AK94" s="109"/>
      <c r="AL94" s="109"/>
      <c r="AM94" s="109"/>
      <c r="AN94" s="110">
        <f>SUM(AG94,AT94)</f>
        <v>0</v>
      </c>
      <c r="AO94" s="110"/>
      <c r="AP94" s="110"/>
      <c r="AQ94" s="111" t="s">
        <v>1</v>
      </c>
      <c r="AR94" s="112"/>
      <c r="AS94" s="113">
        <f>ROUND(SUM(AS95:AS96),2)</f>
        <v>0</v>
      </c>
      <c r="AT94" s="114">
        <f>ROUND(SUM(AV94:AW94),2)</f>
        <v>0</v>
      </c>
      <c r="AU94" s="115">
        <f>ROUND(SUM(AU95:AU96),5)</f>
        <v>0</v>
      </c>
      <c r="AV94" s="114">
        <f>ROUND(AZ94*L29,2)</f>
        <v>0</v>
      </c>
      <c r="AW94" s="114">
        <f>ROUND(BA94*L30,2)</f>
        <v>0</v>
      </c>
      <c r="AX94" s="114">
        <f>ROUND(BB94*L29,2)</f>
        <v>0</v>
      </c>
      <c r="AY94" s="114">
        <f>ROUND(BC94*L30,2)</f>
        <v>0</v>
      </c>
      <c r="AZ94" s="114">
        <f>ROUND(SUM(AZ95:AZ96),2)</f>
        <v>0</v>
      </c>
      <c r="BA94" s="114">
        <f>ROUND(SUM(BA95:BA96),2)</f>
        <v>0</v>
      </c>
      <c r="BB94" s="114">
        <f>ROUND(SUM(BB95:BB96),2)</f>
        <v>0</v>
      </c>
      <c r="BC94" s="114">
        <f>ROUND(SUM(BC95:BC96),2)</f>
        <v>0</v>
      </c>
      <c r="BD94" s="116">
        <f>ROUND(SUM(BD95:BD96),2)</f>
        <v>0</v>
      </c>
      <c r="BE94" s="6"/>
      <c r="BS94" s="117" t="s">
        <v>72</v>
      </c>
      <c r="BT94" s="117" t="s">
        <v>73</v>
      </c>
      <c r="BU94" s="118" t="s">
        <v>74</v>
      </c>
      <c r="BV94" s="117" t="s">
        <v>75</v>
      </c>
      <c r="BW94" s="117" t="s">
        <v>5</v>
      </c>
      <c r="BX94" s="117" t="s">
        <v>76</v>
      </c>
      <c r="CL94" s="117" t="s">
        <v>1</v>
      </c>
    </row>
    <row r="95" s="7" customFormat="1" ht="16.5" customHeight="1">
      <c r="A95" s="119" t="s">
        <v>77</v>
      </c>
      <c r="B95" s="120"/>
      <c r="C95" s="121"/>
      <c r="D95" s="122" t="s">
        <v>78</v>
      </c>
      <c r="E95" s="122"/>
      <c r="F95" s="122"/>
      <c r="G95" s="122"/>
      <c r="H95" s="122"/>
      <c r="I95" s="123"/>
      <c r="J95" s="122" t="s">
        <v>79</v>
      </c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4">
        <f>'261201 - Toalety dívky 3.NP'!J30</f>
        <v>0</v>
      </c>
      <c r="AH95" s="123"/>
      <c r="AI95" s="123"/>
      <c r="AJ95" s="123"/>
      <c r="AK95" s="123"/>
      <c r="AL95" s="123"/>
      <c r="AM95" s="123"/>
      <c r="AN95" s="124">
        <f>SUM(AG95,AT95)</f>
        <v>0</v>
      </c>
      <c r="AO95" s="123"/>
      <c r="AP95" s="123"/>
      <c r="AQ95" s="125" t="s">
        <v>80</v>
      </c>
      <c r="AR95" s="126"/>
      <c r="AS95" s="127">
        <v>0</v>
      </c>
      <c r="AT95" s="128">
        <f>ROUND(SUM(AV95:AW95),2)</f>
        <v>0</v>
      </c>
      <c r="AU95" s="129">
        <f>'261201 - Toalety dívky 3.NP'!P136</f>
        <v>0</v>
      </c>
      <c r="AV95" s="128">
        <f>'261201 - Toalety dívky 3.NP'!J33</f>
        <v>0</v>
      </c>
      <c r="AW95" s="128">
        <f>'261201 - Toalety dívky 3.NP'!J34</f>
        <v>0</v>
      </c>
      <c r="AX95" s="128">
        <f>'261201 - Toalety dívky 3.NP'!J35</f>
        <v>0</v>
      </c>
      <c r="AY95" s="128">
        <f>'261201 - Toalety dívky 3.NP'!J36</f>
        <v>0</v>
      </c>
      <c r="AZ95" s="128">
        <f>'261201 - Toalety dívky 3.NP'!F33</f>
        <v>0</v>
      </c>
      <c r="BA95" s="128">
        <f>'261201 - Toalety dívky 3.NP'!F34</f>
        <v>0</v>
      </c>
      <c r="BB95" s="128">
        <f>'261201 - Toalety dívky 3.NP'!F35</f>
        <v>0</v>
      </c>
      <c r="BC95" s="128">
        <f>'261201 - Toalety dívky 3.NP'!F36</f>
        <v>0</v>
      </c>
      <c r="BD95" s="130">
        <f>'261201 - Toalety dívky 3.NP'!F37</f>
        <v>0</v>
      </c>
      <c r="BE95" s="7"/>
      <c r="BT95" s="131" t="s">
        <v>81</v>
      </c>
      <c r="BV95" s="131" t="s">
        <v>75</v>
      </c>
      <c r="BW95" s="131" t="s">
        <v>82</v>
      </c>
      <c r="BX95" s="131" t="s">
        <v>5</v>
      </c>
      <c r="CL95" s="131" t="s">
        <v>1</v>
      </c>
      <c r="CM95" s="131" t="s">
        <v>83</v>
      </c>
    </row>
    <row r="96" s="7" customFormat="1" ht="16.5" customHeight="1">
      <c r="A96" s="119" t="s">
        <v>77</v>
      </c>
      <c r="B96" s="120"/>
      <c r="C96" s="121"/>
      <c r="D96" s="122" t="s">
        <v>84</v>
      </c>
      <c r="E96" s="122"/>
      <c r="F96" s="122"/>
      <c r="G96" s="122"/>
      <c r="H96" s="122"/>
      <c r="I96" s="123"/>
      <c r="J96" s="122" t="s">
        <v>85</v>
      </c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2"/>
      <c r="AC96" s="122"/>
      <c r="AD96" s="122"/>
      <c r="AE96" s="122"/>
      <c r="AF96" s="122"/>
      <c r="AG96" s="124">
        <f>'261202 - Toalety chlapci ...'!J30</f>
        <v>0</v>
      </c>
      <c r="AH96" s="123"/>
      <c r="AI96" s="123"/>
      <c r="AJ96" s="123"/>
      <c r="AK96" s="123"/>
      <c r="AL96" s="123"/>
      <c r="AM96" s="123"/>
      <c r="AN96" s="124">
        <f>SUM(AG96,AT96)</f>
        <v>0</v>
      </c>
      <c r="AO96" s="123"/>
      <c r="AP96" s="123"/>
      <c r="AQ96" s="125" t="s">
        <v>80</v>
      </c>
      <c r="AR96" s="126"/>
      <c r="AS96" s="132">
        <v>0</v>
      </c>
      <c r="AT96" s="133">
        <f>ROUND(SUM(AV96:AW96),2)</f>
        <v>0</v>
      </c>
      <c r="AU96" s="134">
        <f>'261202 - Toalety chlapci ...'!P136</f>
        <v>0</v>
      </c>
      <c r="AV96" s="133">
        <f>'261202 - Toalety chlapci ...'!J33</f>
        <v>0</v>
      </c>
      <c r="AW96" s="133">
        <f>'261202 - Toalety chlapci ...'!J34</f>
        <v>0</v>
      </c>
      <c r="AX96" s="133">
        <f>'261202 - Toalety chlapci ...'!J35</f>
        <v>0</v>
      </c>
      <c r="AY96" s="133">
        <f>'261202 - Toalety chlapci ...'!J36</f>
        <v>0</v>
      </c>
      <c r="AZ96" s="133">
        <f>'261202 - Toalety chlapci ...'!F33</f>
        <v>0</v>
      </c>
      <c r="BA96" s="133">
        <f>'261202 - Toalety chlapci ...'!F34</f>
        <v>0</v>
      </c>
      <c r="BB96" s="133">
        <f>'261202 - Toalety chlapci ...'!F35</f>
        <v>0</v>
      </c>
      <c r="BC96" s="133">
        <f>'261202 - Toalety chlapci ...'!F36</f>
        <v>0</v>
      </c>
      <c r="BD96" s="135">
        <f>'261202 - Toalety chlapci ...'!F37</f>
        <v>0</v>
      </c>
      <c r="BE96" s="7"/>
      <c r="BT96" s="131" t="s">
        <v>81</v>
      </c>
      <c r="BV96" s="131" t="s">
        <v>75</v>
      </c>
      <c r="BW96" s="131" t="s">
        <v>86</v>
      </c>
      <c r="BX96" s="131" t="s">
        <v>5</v>
      </c>
      <c r="CL96" s="131" t="s">
        <v>1</v>
      </c>
      <c r="CM96" s="131" t="s">
        <v>83</v>
      </c>
    </row>
    <row r="97" s="2" customFormat="1" ht="30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4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="2" customFormat="1" ht="6.96" customHeight="1">
      <c r="A98" s="38"/>
      <c r="B98" s="66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J98" s="67"/>
      <c r="AK98" s="67"/>
      <c r="AL98" s="67"/>
      <c r="AM98" s="67"/>
      <c r="AN98" s="67"/>
      <c r="AO98" s="67"/>
      <c r="AP98" s="67"/>
      <c r="AQ98" s="67"/>
      <c r="AR98" s="44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</sheetData>
  <sheetProtection sheet="1" formatColumns="0" formatRows="0" objects="1" scenarios="1" spinCount="100000" saltValue="TgcBkYc0NTs1m7rbDwlduM09vyaBFrPk/hV38DPoijVEUQWIJfoGZARnyaJUza8JZpoY2oBfnrNwq6kKFMGtuw==" hashValue="Xov1YqBxPrMCQ20vFuiHwk09Z60JLMmQlXoDqntAXMGk2gs2k6+/BekT0K2iLiyaeoinxWAb+h6/HvcbzC2lFQ==" algorithmName="SHA-512" password="CC35"/>
  <mergeCells count="46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N96:AP96"/>
    <mergeCell ref="AG96:AM96"/>
    <mergeCell ref="D96:H96"/>
    <mergeCell ref="J96:AF96"/>
    <mergeCell ref="AG94:AM94"/>
    <mergeCell ref="AN94:AP94"/>
    <mergeCell ref="AR2:BE2"/>
  </mergeCells>
  <hyperlinks>
    <hyperlink ref="A95" location="'261201 - Toalety dívky 3.NP'!C2" display="/"/>
    <hyperlink ref="A96" location="'261202 - Toalety chlapci 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82</v>
      </c>
      <c r="AZ2" s="136" t="s">
        <v>87</v>
      </c>
      <c r="BA2" s="136" t="s">
        <v>88</v>
      </c>
      <c r="BB2" s="136" t="s">
        <v>1</v>
      </c>
      <c r="BC2" s="136" t="s">
        <v>89</v>
      </c>
      <c r="BD2" s="136" t="s">
        <v>83</v>
      </c>
    </row>
    <row r="3" s="1" customFormat="1" ht="6.96" customHeight="1">
      <c r="B3" s="137"/>
      <c r="C3" s="138"/>
      <c r="D3" s="138"/>
      <c r="E3" s="138"/>
      <c r="F3" s="138"/>
      <c r="G3" s="138"/>
      <c r="H3" s="138"/>
      <c r="I3" s="138"/>
      <c r="J3" s="138"/>
      <c r="K3" s="138"/>
      <c r="L3" s="20"/>
      <c r="AT3" s="17" t="s">
        <v>83</v>
      </c>
      <c r="AZ3" s="136" t="s">
        <v>90</v>
      </c>
      <c r="BA3" s="136" t="s">
        <v>90</v>
      </c>
      <c r="BB3" s="136" t="s">
        <v>1</v>
      </c>
      <c r="BC3" s="136" t="s">
        <v>91</v>
      </c>
      <c r="BD3" s="136" t="s">
        <v>83</v>
      </c>
    </row>
    <row r="4" s="1" customFormat="1" ht="24.96" customHeight="1">
      <c r="B4" s="20"/>
      <c r="D4" s="139" t="s">
        <v>92</v>
      </c>
      <c r="L4" s="20"/>
      <c r="M4" s="140" t="s">
        <v>10</v>
      </c>
      <c r="AT4" s="17" t="s">
        <v>4</v>
      </c>
      <c r="AZ4" s="136" t="s">
        <v>93</v>
      </c>
      <c r="BA4" s="136" t="s">
        <v>94</v>
      </c>
      <c r="BB4" s="136" t="s">
        <v>1</v>
      </c>
      <c r="BC4" s="136" t="s">
        <v>95</v>
      </c>
      <c r="BD4" s="136" t="s">
        <v>83</v>
      </c>
    </row>
    <row r="5" s="1" customFormat="1" ht="6.96" customHeight="1">
      <c r="B5" s="20"/>
      <c r="L5" s="20"/>
      <c r="AZ5" s="136" t="s">
        <v>96</v>
      </c>
      <c r="BA5" s="136" t="s">
        <v>97</v>
      </c>
      <c r="BB5" s="136" t="s">
        <v>1</v>
      </c>
      <c r="BC5" s="136" t="s">
        <v>98</v>
      </c>
      <c r="BD5" s="136" t="s">
        <v>83</v>
      </c>
    </row>
    <row r="6" s="1" customFormat="1" ht="12" customHeight="1">
      <c r="B6" s="20"/>
      <c r="D6" s="141" t="s">
        <v>16</v>
      </c>
      <c r="L6" s="20"/>
    </row>
    <row r="7" s="1" customFormat="1" ht="16.5" customHeight="1">
      <c r="B7" s="20"/>
      <c r="E7" s="142" t="str">
        <f>'Rekapitulace stavby'!K6</f>
        <v>Rekonstrukce toalet historické budovy</v>
      </c>
      <c r="F7" s="141"/>
      <c r="G7" s="141"/>
      <c r="H7" s="141"/>
      <c r="L7" s="20"/>
    </row>
    <row r="8" s="2" customFormat="1" ht="12" customHeight="1">
      <c r="A8" s="38"/>
      <c r="B8" s="44"/>
      <c r="C8" s="38"/>
      <c r="D8" s="141" t="s">
        <v>99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3" t="s">
        <v>100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1" t="s">
        <v>18</v>
      </c>
      <c r="E11" s="38"/>
      <c r="F11" s="144" t="s">
        <v>1</v>
      </c>
      <c r="G11" s="38"/>
      <c r="H11" s="38"/>
      <c r="I11" s="141" t="s">
        <v>19</v>
      </c>
      <c r="J11" s="144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1" t="s">
        <v>20</v>
      </c>
      <c r="E12" s="38"/>
      <c r="F12" s="144" t="s">
        <v>21</v>
      </c>
      <c r="G12" s="38"/>
      <c r="H12" s="38"/>
      <c r="I12" s="141" t="s">
        <v>22</v>
      </c>
      <c r="J12" s="145" t="str">
        <f>'Rekapitulace stavby'!AN8</f>
        <v>6. 9. 2026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1" t="s">
        <v>24</v>
      </c>
      <c r="E14" s="38"/>
      <c r="F14" s="38"/>
      <c r="G14" s="38"/>
      <c r="H14" s="38"/>
      <c r="I14" s="141" t="s">
        <v>25</v>
      </c>
      <c r="J14" s="144" t="str">
        <f>IF('Rekapitulace stavby'!AN10="","",'Rekapitulace stavby'!AN10)</f>
        <v/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4" t="str">
        <f>IF('Rekapitulace stavby'!E11="","",'Rekapitulace stavby'!E11)</f>
        <v xml:space="preserve"> </v>
      </c>
      <c r="F15" s="38"/>
      <c r="G15" s="38"/>
      <c r="H15" s="38"/>
      <c r="I15" s="141" t="s">
        <v>26</v>
      </c>
      <c r="J15" s="144" t="str">
        <f>IF('Rekapitulace stavby'!AN11="","",'Rekapitulace stavby'!AN11)</f>
        <v/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1" t="s">
        <v>27</v>
      </c>
      <c r="E17" s="38"/>
      <c r="F17" s="38"/>
      <c r="G17" s="38"/>
      <c r="H17" s="38"/>
      <c r="I17" s="141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4"/>
      <c r="G18" s="144"/>
      <c r="H18" s="144"/>
      <c r="I18" s="141" t="s">
        <v>26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1" t="s">
        <v>29</v>
      </c>
      <c r="E20" s="38"/>
      <c r="F20" s="38"/>
      <c r="G20" s="38"/>
      <c r="H20" s="38"/>
      <c r="I20" s="141" t="s">
        <v>25</v>
      </c>
      <c r="J20" s="144" t="str">
        <f>IF('Rekapitulace stavby'!AN16="","",'Rekapitulace stavby'!AN16)</f>
        <v/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4" t="str">
        <f>IF('Rekapitulace stavby'!E17="","",'Rekapitulace stavby'!E17)</f>
        <v xml:space="preserve"> </v>
      </c>
      <c r="F21" s="38"/>
      <c r="G21" s="38"/>
      <c r="H21" s="38"/>
      <c r="I21" s="141" t="s">
        <v>26</v>
      </c>
      <c r="J21" s="144" t="str">
        <f>IF('Rekapitulace stavby'!AN17="","",'Rekapitulace stavby'!AN17)</f>
        <v/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1" t="s">
        <v>31</v>
      </c>
      <c r="E23" s="38"/>
      <c r="F23" s="38"/>
      <c r="G23" s="38"/>
      <c r="H23" s="38"/>
      <c r="I23" s="141" t="s">
        <v>25</v>
      </c>
      <c r="J23" s="144" t="str">
        <f>IF('Rekapitulace stavby'!AN19="","",'Rekapitulace stavby'!AN19)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4" t="str">
        <f>IF('Rekapitulace stavby'!E20="","",'Rekapitulace stavby'!E20)</f>
        <v xml:space="preserve"> </v>
      </c>
      <c r="F24" s="38"/>
      <c r="G24" s="38"/>
      <c r="H24" s="38"/>
      <c r="I24" s="141" t="s">
        <v>26</v>
      </c>
      <c r="J24" s="144" t="str">
        <f>IF('Rekapitulace stavby'!AN20="","",'Rekapitulace stavby'!AN20)</f>
        <v/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1" t="s">
        <v>32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46"/>
      <c r="B27" s="147"/>
      <c r="C27" s="146"/>
      <c r="D27" s="146"/>
      <c r="E27" s="148" t="s">
        <v>1</v>
      </c>
      <c r="F27" s="148"/>
      <c r="G27" s="148"/>
      <c r="H27" s="148"/>
      <c r="I27" s="146"/>
      <c r="J27" s="146"/>
      <c r="K27" s="146"/>
      <c r="L27" s="149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50"/>
      <c r="E29" s="150"/>
      <c r="F29" s="150"/>
      <c r="G29" s="150"/>
      <c r="H29" s="150"/>
      <c r="I29" s="150"/>
      <c r="J29" s="150"/>
      <c r="K29" s="150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1" t="s">
        <v>33</v>
      </c>
      <c r="E30" s="38"/>
      <c r="F30" s="38"/>
      <c r="G30" s="38"/>
      <c r="H30" s="38"/>
      <c r="I30" s="38"/>
      <c r="J30" s="152">
        <f>ROUND(J136,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0"/>
      <c r="E31" s="150"/>
      <c r="F31" s="150"/>
      <c r="G31" s="150"/>
      <c r="H31" s="150"/>
      <c r="I31" s="150"/>
      <c r="J31" s="150"/>
      <c r="K31" s="150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3" t="s">
        <v>35</v>
      </c>
      <c r="G32" s="38"/>
      <c r="H32" s="38"/>
      <c r="I32" s="153" t="s">
        <v>34</v>
      </c>
      <c r="J32" s="153" t="s">
        <v>36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4" t="s">
        <v>37</v>
      </c>
      <c r="E33" s="141" t="s">
        <v>38</v>
      </c>
      <c r="F33" s="155">
        <f>ROUND((SUM(BE136:BE273)),  2)</f>
        <v>0</v>
      </c>
      <c r="G33" s="38"/>
      <c r="H33" s="38"/>
      <c r="I33" s="156">
        <v>0.20999999999999999</v>
      </c>
      <c r="J33" s="155">
        <f>ROUND(((SUM(BE136:BE273))*I33),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1" t="s">
        <v>39</v>
      </c>
      <c r="F34" s="155">
        <f>ROUND((SUM(BF136:BF273)),  2)</f>
        <v>0</v>
      </c>
      <c r="G34" s="38"/>
      <c r="H34" s="38"/>
      <c r="I34" s="156">
        <v>0.14999999999999999</v>
      </c>
      <c r="J34" s="155">
        <f>ROUND(((SUM(BF136:BF273))*I34),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1" t="s">
        <v>40</v>
      </c>
      <c r="F35" s="155">
        <f>ROUND((SUM(BG136:BG273)),  2)</f>
        <v>0</v>
      </c>
      <c r="G35" s="38"/>
      <c r="H35" s="38"/>
      <c r="I35" s="156">
        <v>0.20999999999999999</v>
      </c>
      <c r="J35" s="155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1" t="s">
        <v>41</v>
      </c>
      <c r="F36" s="155">
        <f>ROUND((SUM(BH136:BH273)),  2)</f>
        <v>0</v>
      </c>
      <c r="G36" s="38"/>
      <c r="H36" s="38"/>
      <c r="I36" s="156">
        <v>0.14999999999999999</v>
      </c>
      <c r="J36" s="155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1" t="s">
        <v>42</v>
      </c>
      <c r="F37" s="155">
        <f>ROUND((SUM(BI136:BI273)),  2)</f>
        <v>0</v>
      </c>
      <c r="G37" s="38"/>
      <c r="H37" s="38"/>
      <c r="I37" s="156">
        <v>0</v>
      </c>
      <c r="J37" s="155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7"/>
      <c r="D39" s="158" t="s">
        <v>43</v>
      </c>
      <c r="E39" s="159"/>
      <c r="F39" s="159"/>
      <c r="G39" s="160" t="s">
        <v>44</v>
      </c>
      <c r="H39" s="161" t="s">
        <v>45</v>
      </c>
      <c r="I39" s="159"/>
      <c r="J39" s="162">
        <f>SUM(J30:J37)</f>
        <v>0</v>
      </c>
      <c r="K39" s="163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64" t="s">
        <v>46</v>
      </c>
      <c r="E50" s="165"/>
      <c r="F50" s="165"/>
      <c r="G50" s="164" t="s">
        <v>47</v>
      </c>
      <c r="H50" s="165"/>
      <c r="I50" s="165"/>
      <c r="J50" s="165"/>
      <c r="K50" s="165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66" t="s">
        <v>48</v>
      </c>
      <c r="E61" s="167"/>
      <c r="F61" s="168" t="s">
        <v>49</v>
      </c>
      <c r="G61" s="166" t="s">
        <v>48</v>
      </c>
      <c r="H61" s="167"/>
      <c r="I61" s="167"/>
      <c r="J61" s="169" t="s">
        <v>49</v>
      </c>
      <c r="K61" s="167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64" t="s">
        <v>50</v>
      </c>
      <c r="E65" s="170"/>
      <c r="F65" s="170"/>
      <c r="G65" s="164" t="s">
        <v>51</v>
      </c>
      <c r="H65" s="170"/>
      <c r="I65" s="170"/>
      <c r="J65" s="170"/>
      <c r="K65" s="170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66" t="s">
        <v>48</v>
      </c>
      <c r="E76" s="167"/>
      <c r="F76" s="168" t="s">
        <v>49</v>
      </c>
      <c r="G76" s="166" t="s">
        <v>48</v>
      </c>
      <c r="H76" s="167"/>
      <c r="I76" s="167"/>
      <c r="J76" s="169" t="s">
        <v>49</v>
      </c>
      <c r="K76" s="167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1"/>
      <c r="C77" s="172"/>
      <c r="D77" s="172"/>
      <c r="E77" s="172"/>
      <c r="F77" s="172"/>
      <c r="G77" s="172"/>
      <c r="H77" s="172"/>
      <c r="I77" s="172"/>
      <c r="J77" s="172"/>
      <c r="K77" s="172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73"/>
      <c r="C81" s="174"/>
      <c r="D81" s="174"/>
      <c r="E81" s="174"/>
      <c r="F81" s="174"/>
      <c r="G81" s="174"/>
      <c r="H81" s="174"/>
      <c r="I81" s="174"/>
      <c r="J81" s="174"/>
      <c r="K81" s="174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101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75" t="str">
        <f>E7</f>
        <v>Rekonstrukce toalet historické budovy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99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261201 - Toalety dívky 3.NP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 xml:space="preserve"> </v>
      </c>
      <c r="G89" s="40"/>
      <c r="H89" s="40"/>
      <c r="I89" s="32" t="s">
        <v>22</v>
      </c>
      <c r="J89" s="79" t="str">
        <f>IF(J12="","",J12)</f>
        <v>6. 9. 2026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24</v>
      </c>
      <c r="D91" s="40"/>
      <c r="E91" s="40"/>
      <c r="F91" s="27" t="str">
        <f>E15</f>
        <v xml:space="preserve"> </v>
      </c>
      <c r="G91" s="40"/>
      <c r="H91" s="40"/>
      <c r="I91" s="32" t="s">
        <v>29</v>
      </c>
      <c r="J91" s="36" t="str">
        <f>E21</f>
        <v xml:space="preserve"> 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27</v>
      </c>
      <c r="D92" s="40"/>
      <c r="E92" s="40"/>
      <c r="F92" s="27" t="str">
        <f>IF(E18="","",E18)</f>
        <v>Vyplň údaj</v>
      </c>
      <c r="G92" s="40"/>
      <c r="H92" s="40"/>
      <c r="I92" s="32" t="s">
        <v>31</v>
      </c>
      <c r="J92" s="36" t="str">
        <f>E24</f>
        <v xml:space="preserve"> 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76" t="s">
        <v>102</v>
      </c>
      <c r="D94" s="177"/>
      <c r="E94" s="177"/>
      <c r="F94" s="177"/>
      <c r="G94" s="177"/>
      <c r="H94" s="177"/>
      <c r="I94" s="177"/>
      <c r="J94" s="178" t="s">
        <v>103</v>
      </c>
      <c r="K94" s="177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79" t="s">
        <v>104</v>
      </c>
      <c r="D96" s="40"/>
      <c r="E96" s="40"/>
      <c r="F96" s="40"/>
      <c r="G96" s="40"/>
      <c r="H96" s="40"/>
      <c r="I96" s="40"/>
      <c r="J96" s="110">
        <f>J136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105</v>
      </c>
    </row>
    <row r="97" s="9" customFormat="1" ht="24.96" customHeight="1">
      <c r="A97" s="9"/>
      <c r="B97" s="180"/>
      <c r="C97" s="181"/>
      <c r="D97" s="182" t="s">
        <v>106</v>
      </c>
      <c r="E97" s="183"/>
      <c r="F97" s="183"/>
      <c r="G97" s="183"/>
      <c r="H97" s="183"/>
      <c r="I97" s="183"/>
      <c r="J97" s="184">
        <f>J137</f>
        <v>0</v>
      </c>
      <c r="K97" s="181"/>
      <c r="L97" s="185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6"/>
      <c r="C98" s="187"/>
      <c r="D98" s="188" t="s">
        <v>107</v>
      </c>
      <c r="E98" s="189"/>
      <c r="F98" s="189"/>
      <c r="G98" s="189"/>
      <c r="H98" s="189"/>
      <c r="I98" s="189"/>
      <c r="J98" s="190">
        <f>J138</f>
        <v>0</v>
      </c>
      <c r="K98" s="187"/>
      <c r="L98" s="191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4.88" customHeight="1">
      <c r="A99" s="10"/>
      <c r="B99" s="186"/>
      <c r="C99" s="187"/>
      <c r="D99" s="188" t="s">
        <v>108</v>
      </c>
      <c r="E99" s="189"/>
      <c r="F99" s="189"/>
      <c r="G99" s="189"/>
      <c r="H99" s="189"/>
      <c r="I99" s="189"/>
      <c r="J99" s="190">
        <f>J139</f>
        <v>0</v>
      </c>
      <c r="K99" s="187"/>
      <c r="L99" s="191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4.88" customHeight="1">
      <c r="A100" s="10"/>
      <c r="B100" s="186"/>
      <c r="C100" s="187"/>
      <c r="D100" s="188" t="s">
        <v>109</v>
      </c>
      <c r="E100" s="189"/>
      <c r="F100" s="189"/>
      <c r="G100" s="189"/>
      <c r="H100" s="189"/>
      <c r="I100" s="189"/>
      <c r="J100" s="190">
        <f>J148</f>
        <v>0</v>
      </c>
      <c r="K100" s="187"/>
      <c r="L100" s="191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4.88" customHeight="1">
      <c r="A101" s="10"/>
      <c r="B101" s="186"/>
      <c r="C101" s="187"/>
      <c r="D101" s="188" t="s">
        <v>110</v>
      </c>
      <c r="E101" s="189"/>
      <c r="F101" s="189"/>
      <c r="G101" s="189"/>
      <c r="H101" s="189"/>
      <c r="I101" s="189"/>
      <c r="J101" s="190">
        <f>J151</f>
        <v>0</v>
      </c>
      <c r="K101" s="187"/>
      <c r="L101" s="191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6"/>
      <c r="C102" s="187"/>
      <c r="D102" s="188" t="s">
        <v>111</v>
      </c>
      <c r="E102" s="189"/>
      <c r="F102" s="189"/>
      <c r="G102" s="189"/>
      <c r="H102" s="189"/>
      <c r="I102" s="189"/>
      <c r="J102" s="190">
        <f>J158</f>
        <v>0</v>
      </c>
      <c r="K102" s="187"/>
      <c r="L102" s="191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86"/>
      <c r="C103" s="187"/>
      <c r="D103" s="188" t="s">
        <v>112</v>
      </c>
      <c r="E103" s="189"/>
      <c r="F103" s="189"/>
      <c r="G103" s="189"/>
      <c r="H103" s="189"/>
      <c r="I103" s="189"/>
      <c r="J103" s="190">
        <f>J173</f>
        <v>0</v>
      </c>
      <c r="K103" s="187"/>
      <c r="L103" s="191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9" customFormat="1" ht="24.96" customHeight="1">
      <c r="A104" s="9"/>
      <c r="B104" s="180"/>
      <c r="C104" s="181"/>
      <c r="D104" s="182" t="s">
        <v>113</v>
      </c>
      <c r="E104" s="183"/>
      <c r="F104" s="183"/>
      <c r="G104" s="183"/>
      <c r="H104" s="183"/>
      <c r="I104" s="183"/>
      <c r="J104" s="184">
        <f>J175</f>
        <v>0</v>
      </c>
      <c r="K104" s="181"/>
      <c r="L104" s="185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10" customFormat="1" ht="19.92" customHeight="1">
      <c r="A105" s="10"/>
      <c r="B105" s="186"/>
      <c r="C105" s="187"/>
      <c r="D105" s="188" t="s">
        <v>114</v>
      </c>
      <c r="E105" s="189"/>
      <c r="F105" s="189"/>
      <c r="G105" s="189"/>
      <c r="H105" s="189"/>
      <c r="I105" s="189"/>
      <c r="J105" s="190">
        <f>J176</f>
        <v>0</v>
      </c>
      <c r="K105" s="187"/>
      <c r="L105" s="191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86"/>
      <c r="C106" s="187"/>
      <c r="D106" s="188" t="s">
        <v>115</v>
      </c>
      <c r="E106" s="189"/>
      <c r="F106" s="189"/>
      <c r="G106" s="189"/>
      <c r="H106" s="189"/>
      <c r="I106" s="189"/>
      <c r="J106" s="190">
        <f>J185</f>
        <v>0</v>
      </c>
      <c r="K106" s="187"/>
      <c r="L106" s="191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86"/>
      <c r="C107" s="187"/>
      <c r="D107" s="188" t="s">
        <v>116</v>
      </c>
      <c r="E107" s="189"/>
      <c r="F107" s="189"/>
      <c r="G107" s="189"/>
      <c r="H107" s="189"/>
      <c r="I107" s="189"/>
      <c r="J107" s="190">
        <f>J188</f>
        <v>0</v>
      </c>
      <c r="K107" s="187"/>
      <c r="L107" s="191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86"/>
      <c r="C108" s="187"/>
      <c r="D108" s="188" t="s">
        <v>117</v>
      </c>
      <c r="E108" s="189"/>
      <c r="F108" s="189"/>
      <c r="G108" s="189"/>
      <c r="H108" s="189"/>
      <c r="I108" s="189"/>
      <c r="J108" s="190">
        <f>J191</f>
        <v>0</v>
      </c>
      <c r="K108" s="187"/>
      <c r="L108" s="191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86"/>
      <c r="C109" s="187"/>
      <c r="D109" s="188" t="s">
        <v>118</v>
      </c>
      <c r="E109" s="189"/>
      <c r="F109" s="189"/>
      <c r="G109" s="189"/>
      <c r="H109" s="189"/>
      <c r="I109" s="189"/>
      <c r="J109" s="190">
        <f>J194</f>
        <v>0</v>
      </c>
      <c r="K109" s="187"/>
      <c r="L109" s="191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86"/>
      <c r="C110" s="187"/>
      <c r="D110" s="188" t="s">
        <v>119</v>
      </c>
      <c r="E110" s="189"/>
      <c r="F110" s="189"/>
      <c r="G110" s="189"/>
      <c r="H110" s="189"/>
      <c r="I110" s="189"/>
      <c r="J110" s="190">
        <f>J208</f>
        <v>0</v>
      </c>
      <c r="K110" s="187"/>
      <c r="L110" s="191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10" customFormat="1" ht="19.92" customHeight="1">
      <c r="A111" s="10"/>
      <c r="B111" s="186"/>
      <c r="C111" s="187"/>
      <c r="D111" s="188" t="s">
        <v>120</v>
      </c>
      <c r="E111" s="189"/>
      <c r="F111" s="189"/>
      <c r="G111" s="189"/>
      <c r="H111" s="189"/>
      <c r="I111" s="189"/>
      <c r="J111" s="190">
        <f>J240</f>
        <v>0</v>
      </c>
      <c r="K111" s="187"/>
      <c r="L111" s="191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10" customFormat="1" ht="19.92" customHeight="1">
      <c r="A112" s="10"/>
      <c r="B112" s="186"/>
      <c r="C112" s="187"/>
      <c r="D112" s="188" t="s">
        <v>121</v>
      </c>
      <c r="E112" s="189"/>
      <c r="F112" s="189"/>
      <c r="G112" s="189"/>
      <c r="H112" s="189"/>
      <c r="I112" s="189"/>
      <c r="J112" s="190">
        <f>J245</f>
        <v>0</v>
      </c>
      <c r="K112" s="187"/>
      <c r="L112" s="191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="9" customFormat="1" ht="24.96" customHeight="1">
      <c r="A113" s="9"/>
      <c r="B113" s="180"/>
      <c r="C113" s="181"/>
      <c r="D113" s="182" t="s">
        <v>122</v>
      </c>
      <c r="E113" s="183"/>
      <c r="F113" s="183"/>
      <c r="G113" s="183"/>
      <c r="H113" s="183"/>
      <c r="I113" s="183"/>
      <c r="J113" s="184">
        <f>J256</f>
        <v>0</v>
      </c>
      <c r="K113" s="181"/>
      <c r="L113" s="185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</row>
    <row r="114" s="9" customFormat="1" ht="24.96" customHeight="1">
      <c r="A114" s="9"/>
      <c r="B114" s="180"/>
      <c r="C114" s="181"/>
      <c r="D114" s="182" t="s">
        <v>123</v>
      </c>
      <c r="E114" s="183"/>
      <c r="F114" s="183"/>
      <c r="G114" s="183"/>
      <c r="H114" s="183"/>
      <c r="I114" s="183"/>
      <c r="J114" s="184">
        <f>J265</f>
        <v>0</v>
      </c>
      <c r="K114" s="181"/>
      <c r="L114" s="185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</row>
    <row r="115" s="10" customFormat="1" ht="19.92" customHeight="1">
      <c r="A115" s="10"/>
      <c r="B115" s="186"/>
      <c r="C115" s="187"/>
      <c r="D115" s="188" t="s">
        <v>124</v>
      </c>
      <c r="E115" s="189"/>
      <c r="F115" s="189"/>
      <c r="G115" s="189"/>
      <c r="H115" s="189"/>
      <c r="I115" s="189"/>
      <c r="J115" s="190">
        <f>J266</f>
        <v>0</v>
      </c>
      <c r="K115" s="187"/>
      <c r="L115" s="191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</row>
    <row r="116" s="10" customFormat="1" ht="19.92" customHeight="1">
      <c r="A116" s="10"/>
      <c r="B116" s="186"/>
      <c r="C116" s="187"/>
      <c r="D116" s="188" t="s">
        <v>125</v>
      </c>
      <c r="E116" s="189"/>
      <c r="F116" s="189"/>
      <c r="G116" s="189"/>
      <c r="H116" s="189"/>
      <c r="I116" s="189"/>
      <c r="J116" s="190">
        <f>J272</f>
        <v>0</v>
      </c>
      <c r="K116" s="187"/>
      <c r="L116" s="191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</row>
    <row r="117" s="2" customFormat="1" ht="21.84" customHeight="1">
      <c r="A117" s="38"/>
      <c r="B117" s="39"/>
      <c r="C117" s="40"/>
      <c r="D117" s="40"/>
      <c r="E117" s="40"/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66"/>
      <c r="C118" s="67"/>
      <c r="D118" s="67"/>
      <c r="E118" s="67"/>
      <c r="F118" s="67"/>
      <c r="G118" s="67"/>
      <c r="H118" s="67"/>
      <c r="I118" s="67"/>
      <c r="J118" s="67"/>
      <c r="K118" s="67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22" s="2" customFormat="1" ht="6.96" customHeight="1">
      <c r="A122" s="38"/>
      <c r="B122" s="68"/>
      <c r="C122" s="69"/>
      <c r="D122" s="69"/>
      <c r="E122" s="69"/>
      <c r="F122" s="69"/>
      <c r="G122" s="69"/>
      <c r="H122" s="69"/>
      <c r="I122" s="69"/>
      <c r="J122" s="69"/>
      <c r="K122" s="69"/>
      <c r="L122" s="63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24.96" customHeight="1">
      <c r="A123" s="38"/>
      <c r="B123" s="39"/>
      <c r="C123" s="23" t="s">
        <v>126</v>
      </c>
      <c r="D123" s="40"/>
      <c r="E123" s="40"/>
      <c r="F123" s="40"/>
      <c r="G123" s="40"/>
      <c r="H123" s="40"/>
      <c r="I123" s="40"/>
      <c r="J123" s="40"/>
      <c r="K123" s="40"/>
      <c r="L123" s="63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6.96" customHeight="1">
      <c r="A124" s="38"/>
      <c r="B124" s="39"/>
      <c r="C124" s="40"/>
      <c r="D124" s="40"/>
      <c r="E124" s="40"/>
      <c r="F124" s="40"/>
      <c r="G124" s="40"/>
      <c r="H124" s="40"/>
      <c r="I124" s="40"/>
      <c r="J124" s="40"/>
      <c r="K124" s="40"/>
      <c r="L124" s="63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2" customFormat="1" ht="12" customHeight="1">
      <c r="A125" s="38"/>
      <c r="B125" s="39"/>
      <c r="C125" s="32" t="s">
        <v>16</v>
      </c>
      <c r="D125" s="40"/>
      <c r="E125" s="40"/>
      <c r="F125" s="40"/>
      <c r="G125" s="40"/>
      <c r="H125" s="40"/>
      <c r="I125" s="40"/>
      <c r="J125" s="40"/>
      <c r="K125" s="40"/>
      <c r="L125" s="63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="2" customFormat="1" ht="16.5" customHeight="1">
      <c r="A126" s="38"/>
      <c r="B126" s="39"/>
      <c r="C126" s="40"/>
      <c r="D126" s="40"/>
      <c r="E126" s="175" t="str">
        <f>E7</f>
        <v>Rekonstrukce toalet historické budovy</v>
      </c>
      <c r="F126" s="32"/>
      <c r="G126" s="32"/>
      <c r="H126" s="32"/>
      <c r="I126" s="40"/>
      <c r="J126" s="40"/>
      <c r="K126" s="40"/>
      <c r="L126" s="63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  <row r="127" s="2" customFormat="1" ht="12" customHeight="1">
      <c r="A127" s="38"/>
      <c r="B127" s="39"/>
      <c r="C127" s="32" t="s">
        <v>99</v>
      </c>
      <c r="D127" s="40"/>
      <c r="E127" s="40"/>
      <c r="F127" s="40"/>
      <c r="G127" s="40"/>
      <c r="H127" s="40"/>
      <c r="I127" s="40"/>
      <c r="J127" s="40"/>
      <c r="K127" s="40"/>
      <c r="L127" s="63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</row>
    <row r="128" s="2" customFormat="1" ht="16.5" customHeight="1">
      <c r="A128" s="38"/>
      <c r="B128" s="39"/>
      <c r="C128" s="40"/>
      <c r="D128" s="40"/>
      <c r="E128" s="76" t="str">
        <f>E9</f>
        <v>261201 - Toalety dívky 3.NP</v>
      </c>
      <c r="F128" s="40"/>
      <c r="G128" s="40"/>
      <c r="H128" s="40"/>
      <c r="I128" s="40"/>
      <c r="J128" s="40"/>
      <c r="K128" s="40"/>
      <c r="L128" s="63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</row>
    <row r="129" s="2" customFormat="1" ht="6.96" customHeight="1">
      <c r="A129" s="38"/>
      <c r="B129" s="39"/>
      <c r="C129" s="40"/>
      <c r="D129" s="40"/>
      <c r="E129" s="40"/>
      <c r="F129" s="40"/>
      <c r="G129" s="40"/>
      <c r="H129" s="40"/>
      <c r="I129" s="40"/>
      <c r="J129" s="40"/>
      <c r="K129" s="40"/>
      <c r="L129" s="63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</row>
    <row r="130" s="2" customFormat="1" ht="12" customHeight="1">
      <c r="A130" s="38"/>
      <c r="B130" s="39"/>
      <c r="C130" s="32" t="s">
        <v>20</v>
      </c>
      <c r="D130" s="40"/>
      <c r="E130" s="40"/>
      <c r="F130" s="27" t="str">
        <f>F12</f>
        <v xml:space="preserve"> </v>
      </c>
      <c r="G130" s="40"/>
      <c r="H130" s="40"/>
      <c r="I130" s="32" t="s">
        <v>22</v>
      </c>
      <c r="J130" s="79" t="str">
        <f>IF(J12="","",J12)</f>
        <v>6. 9. 2026</v>
      </c>
      <c r="K130" s="40"/>
      <c r="L130" s="63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</row>
    <row r="131" s="2" customFormat="1" ht="6.96" customHeight="1">
      <c r="A131" s="38"/>
      <c r="B131" s="39"/>
      <c r="C131" s="40"/>
      <c r="D131" s="40"/>
      <c r="E131" s="40"/>
      <c r="F131" s="40"/>
      <c r="G131" s="40"/>
      <c r="H131" s="40"/>
      <c r="I131" s="40"/>
      <c r="J131" s="40"/>
      <c r="K131" s="40"/>
      <c r="L131" s="63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</row>
    <row r="132" s="2" customFormat="1" ht="15.15" customHeight="1">
      <c r="A132" s="38"/>
      <c r="B132" s="39"/>
      <c r="C132" s="32" t="s">
        <v>24</v>
      </c>
      <c r="D132" s="40"/>
      <c r="E132" s="40"/>
      <c r="F132" s="27" t="str">
        <f>E15</f>
        <v xml:space="preserve"> </v>
      </c>
      <c r="G132" s="40"/>
      <c r="H132" s="40"/>
      <c r="I132" s="32" t="s">
        <v>29</v>
      </c>
      <c r="J132" s="36" t="str">
        <f>E21</f>
        <v xml:space="preserve"> </v>
      </c>
      <c r="K132" s="40"/>
      <c r="L132" s="63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</row>
    <row r="133" s="2" customFormat="1" ht="15.15" customHeight="1">
      <c r="A133" s="38"/>
      <c r="B133" s="39"/>
      <c r="C133" s="32" t="s">
        <v>27</v>
      </c>
      <c r="D133" s="40"/>
      <c r="E133" s="40"/>
      <c r="F133" s="27" t="str">
        <f>IF(E18="","",E18)</f>
        <v>Vyplň údaj</v>
      </c>
      <c r="G133" s="40"/>
      <c r="H133" s="40"/>
      <c r="I133" s="32" t="s">
        <v>31</v>
      </c>
      <c r="J133" s="36" t="str">
        <f>E24</f>
        <v xml:space="preserve"> </v>
      </c>
      <c r="K133" s="40"/>
      <c r="L133" s="63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</row>
    <row r="134" s="2" customFormat="1" ht="10.32" customHeight="1">
      <c r="A134" s="38"/>
      <c r="B134" s="39"/>
      <c r="C134" s="40"/>
      <c r="D134" s="40"/>
      <c r="E134" s="40"/>
      <c r="F134" s="40"/>
      <c r="G134" s="40"/>
      <c r="H134" s="40"/>
      <c r="I134" s="40"/>
      <c r="J134" s="40"/>
      <c r="K134" s="40"/>
      <c r="L134" s="63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</row>
    <row r="135" s="11" customFormat="1" ht="29.28" customHeight="1">
      <c r="A135" s="192"/>
      <c r="B135" s="193"/>
      <c r="C135" s="194" t="s">
        <v>127</v>
      </c>
      <c r="D135" s="195" t="s">
        <v>58</v>
      </c>
      <c r="E135" s="195" t="s">
        <v>54</v>
      </c>
      <c r="F135" s="195" t="s">
        <v>55</v>
      </c>
      <c r="G135" s="195" t="s">
        <v>128</v>
      </c>
      <c r="H135" s="195" t="s">
        <v>129</v>
      </c>
      <c r="I135" s="195" t="s">
        <v>130</v>
      </c>
      <c r="J135" s="196" t="s">
        <v>103</v>
      </c>
      <c r="K135" s="197" t="s">
        <v>131</v>
      </c>
      <c r="L135" s="198"/>
      <c r="M135" s="100" t="s">
        <v>1</v>
      </c>
      <c r="N135" s="101" t="s">
        <v>37</v>
      </c>
      <c r="O135" s="101" t="s">
        <v>132</v>
      </c>
      <c r="P135" s="101" t="s">
        <v>133</v>
      </c>
      <c r="Q135" s="101" t="s">
        <v>134</v>
      </c>
      <c r="R135" s="101" t="s">
        <v>135</v>
      </c>
      <c r="S135" s="101" t="s">
        <v>136</v>
      </c>
      <c r="T135" s="102" t="s">
        <v>137</v>
      </c>
      <c r="U135" s="192"/>
      <c r="V135" s="192"/>
      <c r="W135" s="192"/>
      <c r="X135" s="192"/>
      <c r="Y135" s="192"/>
      <c r="Z135" s="192"/>
      <c r="AA135" s="192"/>
      <c r="AB135" s="192"/>
      <c r="AC135" s="192"/>
      <c r="AD135" s="192"/>
      <c r="AE135" s="192"/>
    </row>
    <row r="136" s="2" customFormat="1" ht="22.8" customHeight="1">
      <c r="A136" s="38"/>
      <c r="B136" s="39"/>
      <c r="C136" s="107" t="s">
        <v>138</v>
      </c>
      <c r="D136" s="40"/>
      <c r="E136" s="40"/>
      <c r="F136" s="40"/>
      <c r="G136" s="40"/>
      <c r="H136" s="40"/>
      <c r="I136" s="40"/>
      <c r="J136" s="199">
        <f>BK136</f>
        <v>0</v>
      </c>
      <c r="K136" s="40"/>
      <c r="L136" s="44"/>
      <c r="M136" s="103"/>
      <c r="N136" s="200"/>
      <c r="O136" s="104"/>
      <c r="P136" s="201">
        <f>P137+P175+P256+P265</f>
        <v>0</v>
      </c>
      <c r="Q136" s="104"/>
      <c r="R136" s="201">
        <f>R137+R175+R256+R265</f>
        <v>1.9126180000000002</v>
      </c>
      <c r="S136" s="104"/>
      <c r="T136" s="202">
        <f>T137+T175+T256+T265</f>
        <v>2.0989246500000003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T136" s="17" t="s">
        <v>72</v>
      </c>
      <c r="AU136" s="17" t="s">
        <v>105</v>
      </c>
      <c r="BK136" s="203">
        <f>BK137+BK175+BK256+BK265</f>
        <v>0</v>
      </c>
    </row>
    <row r="137" s="12" customFormat="1" ht="25.92" customHeight="1">
      <c r="A137" s="12"/>
      <c r="B137" s="204"/>
      <c r="C137" s="205"/>
      <c r="D137" s="206" t="s">
        <v>72</v>
      </c>
      <c r="E137" s="207" t="s">
        <v>139</v>
      </c>
      <c r="F137" s="207" t="s">
        <v>140</v>
      </c>
      <c r="G137" s="205"/>
      <c r="H137" s="205"/>
      <c r="I137" s="208"/>
      <c r="J137" s="209">
        <f>BK137</f>
        <v>0</v>
      </c>
      <c r="K137" s="205"/>
      <c r="L137" s="210"/>
      <c r="M137" s="211"/>
      <c r="N137" s="212"/>
      <c r="O137" s="212"/>
      <c r="P137" s="213">
        <f>P138+P158+P173</f>
        <v>0</v>
      </c>
      <c r="Q137" s="212"/>
      <c r="R137" s="213">
        <f>R138+R158+R173</f>
        <v>0.00038960000000000004</v>
      </c>
      <c r="S137" s="212"/>
      <c r="T137" s="214">
        <f>T138+T158+T173</f>
        <v>2.0937360000000003</v>
      </c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R137" s="215" t="s">
        <v>81</v>
      </c>
      <c r="AT137" s="216" t="s">
        <v>72</v>
      </c>
      <c r="AU137" s="216" t="s">
        <v>73</v>
      </c>
      <c r="AY137" s="215" t="s">
        <v>141</v>
      </c>
      <c r="BK137" s="217">
        <f>BK138+BK158+BK173</f>
        <v>0</v>
      </c>
    </row>
    <row r="138" s="12" customFormat="1" ht="22.8" customHeight="1">
      <c r="A138" s="12"/>
      <c r="B138" s="204"/>
      <c r="C138" s="205"/>
      <c r="D138" s="206" t="s">
        <v>72</v>
      </c>
      <c r="E138" s="218" t="s">
        <v>142</v>
      </c>
      <c r="F138" s="218" t="s">
        <v>143</v>
      </c>
      <c r="G138" s="205"/>
      <c r="H138" s="205"/>
      <c r="I138" s="208"/>
      <c r="J138" s="219">
        <f>BK138</f>
        <v>0</v>
      </c>
      <c r="K138" s="205"/>
      <c r="L138" s="210"/>
      <c r="M138" s="211"/>
      <c r="N138" s="212"/>
      <c r="O138" s="212"/>
      <c r="P138" s="213">
        <f>P139+P148+P151</f>
        <v>0</v>
      </c>
      <c r="Q138" s="212"/>
      <c r="R138" s="213">
        <f>R139+R148+R151</f>
        <v>0.00038960000000000004</v>
      </c>
      <c r="S138" s="212"/>
      <c r="T138" s="214">
        <f>T139+T148+T151</f>
        <v>2.0937360000000003</v>
      </c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215" t="s">
        <v>81</v>
      </c>
      <c r="AT138" s="216" t="s">
        <v>72</v>
      </c>
      <c r="AU138" s="216" t="s">
        <v>81</v>
      </c>
      <c r="AY138" s="215" t="s">
        <v>141</v>
      </c>
      <c r="BK138" s="217">
        <f>BK139+BK148+BK151</f>
        <v>0</v>
      </c>
    </row>
    <row r="139" s="12" customFormat="1" ht="20.88" customHeight="1">
      <c r="A139" s="12"/>
      <c r="B139" s="204"/>
      <c r="C139" s="205"/>
      <c r="D139" s="206" t="s">
        <v>72</v>
      </c>
      <c r="E139" s="218" t="s">
        <v>144</v>
      </c>
      <c r="F139" s="218" t="s">
        <v>145</v>
      </c>
      <c r="G139" s="205"/>
      <c r="H139" s="205"/>
      <c r="I139" s="208"/>
      <c r="J139" s="219">
        <f>BK139</f>
        <v>0</v>
      </c>
      <c r="K139" s="205"/>
      <c r="L139" s="210"/>
      <c r="M139" s="211"/>
      <c r="N139" s="212"/>
      <c r="O139" s="212"/>
      <c r="P139" s="213">
        <f>SUM(P140:P147)</f>
        <v>0</v>
      </c>
      <c r="Q139" s="212"/>
      <c r="R139" s="213">
        <f>SUM(R140:R147)</f>
        <v>0.00038960000000000004</v>
      </c>
      <c r="S139" s="212"/>
      <c r="T139" s="214">
        <f>SUM(T140:T147)</f>
        <v>0</v>
      </c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R139" s="215" t="s">
        <v>81</v>
      </c>
      <c r="AT139" s="216" t="s">
        <v>72</v>
      </c>
      <c r="AU139" s="216" t="s">
        <v>83</v>
      </c>
      <c r="AY139" s="215" t="s">
        <v>141</v>
      </c>
      <c r="BK139" s="217">
        <f>SUM(BK140:BK147)</f>
        <v>0</v>
      </c>
    </row>
    <row r="140" s="2" customFormat="1" ht="16.5" customHeight="1">
      <c r="A140" s="38"/>
      <c r="B140" s="39"/>
      <c r="C140" s="220" t="s">
        <v>81</v>
      </c>
      <c r="D140" s="220" t="s">
        <v>146</v>
      </c>
      <c r="E140" s="221" t="s">
        <v>147</v>
      </c>
      <c r="F140" s="222" t="s">
        <v>148</v>
      </c>
      <c r="G140" s="223" t="s">
        <v>149</v>
      </c>
      <c r="H140" s="224">
        <v>1</v>
      </c>
      <c r="I140" s="225"/>
      <c r="J140" s="226">
        <f>ROUND(I140*H140,2)</f>
        <v>0</v>
      </c>
      <c r="K140" s="227"/>
      <c r="L140" s="44"/>
      <c r="M140" s="228" t="s">
        <v>1</v>
      </c>
      <c r="N140" s="229" t="s">
        <v>38</v>
      </c>
      <c r="O140" s="91"/>
      <c r="P140" s="230">
        <f>O140*H140</f>
        <v>0</v>
      </c>
      <c r="Q140" s="230">
        <v>0</v>
      </c>
      <c r="R140" s="230">
        <f>Q140*H140</f>
        <v>0</v>
      </c>
      <c r="S140" s="230">
        <v>0</v>
      </c>
      <c r="T140" s="231">
        <f>S140*H140</f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32" t="s">
        <v>150</v>
      </c>
      <c r="AT140" s="232" t="s">
        <v>146</v>
      </c>
      <c r="AU140" s="232" t="s">
        <v>151</v>
      </c>
      <c r="AY140" s="17" t="s">
        <v>141</v>
      </c>
      <c r="BE140" s="233">
        <f>IF(N140="základní",J140,0)</f>
        <v>0</v>
      </c>
      <c r="BF140" s="233">
        <f>IF(N140="snížená",J140,0)</f>
        <v>0</v>
      </c>
      <c r="BG140" s="233">
        <f>IF(N140="zákl. přenesená",J140,0)</f>
        <v>0</v>
      </c>
      <c r="BH140" s="233">
        <f>IF(N140="sníž. přenesená",J140,0)</f>
        <v>0</v>
      </c>
      <c r="BI140" s="233">
        <f>IF(N140="nulová",J140,0)</f>
        <v>0</v>
      </c>
      <c r="BJ140" s="17" t="s">
        <v>81</v>
      </c>
      <c r="BK140" s="233">
        <f>ROUND(I140*H140,2)</f>
        <v>0</v>
      </c>
      <c r="BL140" s="17" t="s">
        <v>150</v>
      </c>
      <c r="BM140" s="232" t="s">
        <v>152</v>
      </c>
    </row>
    <row r="141" s="2" customFormat="1" ht="16.5" customHeight="1">
      <c r="A141" s="38"/>
      <c r="B141" s="39"/>
      <c r="C141" s="220" t="s">
        <v>83</v>
      </c>
      <c r="D141" s="220" t="s">
        <v>146</v>
      </c>
      <c r="E141" s="221" t="s">
        <v>153</v>
      </c>
      <c r="F141" s="222" t="s">
        <v>154</v>
      </c>
      <c r="G141" s="223" t="s">
        <v>149</v>
      </c>
      <c r="H141" s="224">
        <v>1</v>
      </c>
      <c r="I141" s="225"/>
      <c r="J141" s="226">
        <f>ROUND(I141*H141,2)</f>
        <v>0</v>
      </c>
      <c r="K141" s="227"/>
      <c r="L141" s="44"/>
      <c r="M141" s="228" t="s">
        <v>1</v>
      </c>
      <c r="N141" s="229" t="s">
        <v>38</v>
      </c>
      <c r="O141" s="91"/>
      <c r="P141" s="230">
        <f>O141*H141</f>
        <v>0</v>
      </c>
      <c r="Q141" s="230">
        <v>0</v>
      </c>
      <c r="R141" s="230">
        <f>Q141*H141</f>
        <v>0</v>
      </c>
      <c r="S141" s="230">
        <v>0</v>
      </c>
      <c r="T141" s="231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32" t="s">
        <v>150</v>
      </c>
      <c r="AT141" s="232" t="s">
        <v>146</v>
      </c>
      <c r="AU141" s="232" t="s">
        <v>151</v>
      </c>
      <c r="AY141" s="17" t="s">
        <v>141</v>
      </c>
      <c r="BE141" s="233">
        <f>IF(N141="základní",J141,0)</f>
        <v>0</v>
      </c>
      <c r="BF141" s="233">
        <f>IF(N141="snížená",J141,0)</f>
        <v>0</v>
      </c>
      <c r="BG141" s="233">
        <f>IF(N141="zákl. přenesená",J141,0)</f>
        <v>0</v>
      </c>
      <c r="BH141" s="233">
        <f>IF(N141="sníž. přenesená",J141,0)</f>
        <v>0</v>
      </c>
      <c r="BI141" s="233">
        <f>IF(N141="nulová",J141,0)</f>
        <v>0</v>
      </c>
      <c r="BJ141" s="17" t="s">
        <v>81</v>
      </c>
      <c r="BK141" s="233">
        <f>ROUND(I141*H141,2)</f>
        <v>0</v>
      </c>
      <c r="BL141" s="17" t="s">
        <v>150</v>
      </c>
      <c r="BM141" s="232" t="s">
        <v>155</v>
      </c>
    </row>
    <row r="142" s="2" customFormat="1" ht="24.15" customHeight="1">
      <c r="A142" s="38"/>
      <c r="B142" s="39"/>
      <c r="C142" s="220" t="s">
        <v>151</v>
      </c>
      <c r="D142" s="220" t="s">
        <v>146</v>
      </c>
      <c r="E142" s="221" t="s">
        <v>156</v>
      </c>
      <c r="F142" s="222" t="s">
        <v>157</v>
      </c>
      <c r="G142" s="223" t="s">
        <v>158</v>
      </c>
      <c r="H142" s="224">
        <v>9.7400000000000002</v>
      </c>
      <c r="I142" s="225"/>
      <c r="J142" s="226">
        <f>ROUND(I142*H142,2)</f>
        <v>0</v>
      </c>
      <c r="K142" s="227"/>
      <c r="L142" s="44"/>
      <c r="M142" s="228" t="s">
        <v>1</v>
      </c>
      <c r="N142" s="229" t="s">
        <v>38</v>
      </c>
      <c r="O142" s="91"/>
      <c r="P142" s="230">
        <f>O142*H142</f>
        <v>0</v>
      </c>
      <c r="Q142" s="230">
        <v>4.0000000000000003E-05</v>
      </c>
      <c r="R142" s="230">
        <f>Q142*H142</f>
        <v>0.00038960000000000004</v>
      </c>
      <c r="S142" s="230">
        <v>0</v>
      </c>
      <c r="T142" s="231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32" t="s">
        <v>150</v>
      </c>
      <c r="AT142" s="232" t="s">
        <v>146</v>
      </c>
      <c r="AU142" s="232" t="s">
        <v>151</v>
      </c>
      <c r="AY142" s="17" t="s">
        <v>141</v>
      </c>
      <c r="BE142" s="233">
        <f>IF(N142="základní",J142,0)</f>
        <v>0</v>
      </c>
      <c r="BF142" s="233">
        <f>IF(N142="snížená",J142,0)</f>
        <v>0</v>
      </c>
      <c r="BG142" s="233">
        <f>IF(N142="zákl. přenesená",J142,0)</f>
        <v>0</v>
      </c>
      <c r="BH142" s="233">
        <f>IF(N142="sníž. přenesená",J142,0)</f>
        <v>0</v>
      </c>
      <c r="BI142" s="233">
        <f>IF(N142="nulová",J142,0)</f>
        <v>0</v>
      </c>
      <c r="BJ142" s="17" t="s">
        <v>81</v>
      </c>
      <c r="BK142" s="233">
        <f>ROUND(I142*H142,2)</f>
        <v>0</v>
      </c>
      <c r="BL142" s="17" t="s">
        <v>150</v>
      </c>
      <c r="BM142" s="232" t="s">
        <v>159</v>
      </c>
    </row>
    <row r="143" s="13" customFormat="1">
      <c r="A143" s="13"/>
      <c r="B143" s="234"/>
      <c r="C143" s="235"/>
      <c r="D143" s="236" t="s">
        <v>160</v>
      </c>
      <c r="E143" s="237" t="s">
        <v>1</v>
      </c>
      <c r="F143" s="238" t="s">
        <v>161</v>
      </c>
      <c r="G143" s="235"/>
      <c r="H143" s="239">
        <v>7.2000000000000002</v>
      </c>
      <c r="I143" s="240"/>
      <c r="J143" s="235"/>
      <c r="K143" s="235"/>
      <c r="L143" s="241"/>
      <c r="M143" s="242"/>
      <c r="N143" s="243"/>
      <c r="O143" s="243"/>
      <c r="P143" s="243"/>
      <c r="Q143" s="243"/>
      <c r="R143" s="243"/>
      <c r="S143" s="243"/>
      <c r="T143" s="244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5" t="s">
        <v>160</v>
      </c>
      <c r="AU143" s="245" t="s">
        <v>151</v>
      </c>
      <c r="AV143" s="13" t="s">
        <v>83</v>
      </c>
      <c r="AW143" s="13" t="s">
        <v>30</v>
      </c>
      <c r="AX143" s="13" t="s">
        <v>73</v>
      </c>
      <c r="AY143" s="245" t="s">
        <v>141</v>
      </c>
    </row>
    <row r="144" s="13" customFormat="1">
      <c r="A144" s="13"/>
      <c r="B144" s="234"/>
      <c r="C144" s="235"/>
      <c r="D144" s="236" t="s">
        <v>160</v>
      </c>
      <c r="E144" s="237" t="s">
        <v>1</v>
      </c>
      <c r="F144" s="238" t="s">
        <v>162</v>
      </c>
      <c r="G144" s="235"/>
      <c r="H144" s="239">
        <v>0.87</v>
      </c>
      <c r="I144" s="240"/>
      <c r="J144" s="235"/>
      <c r="K144" s="235"/>
      <c r="L144" s="241"/>
      <c r="M144" s="242"/>
      <c r="N144" s="243"/>
      <c r="O144" s="243"/>
      <c r="P144" s="243"/>
      <c r="Q144" s="243"/>
      <c r="R144" s="243"/>
      <c r="S144" s="243"/>
      <c r="T144" s="244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45" t="s">
        <v>160</v>
      </c>
      <c r="AU144" s="245" t="s">
        <v>151</v>
      </c>
      <c r="AV144" s="13" t="s">
        <v>83</v>
      </c>
      <c r="AW144" s="13" t="s">
        <v>30</v>
      </c>
      <c r="AX144" s="13" t="s">
        <v>73</v>
      </c>
      <c r="AY144" s="245" t="s">
        <v>141</v>
      </c>
    </row>
    <row r="145" s="13" customFormat="1">
      <c r="A145" s="13"/>
      <c r="B145" s="234"/>
      <c r="C145" s="235"/>
      <c r="D145" s="236" t="s">
        <v>160</v>
      </c>
      <c r="E145" s="237" t="s">
        <v>1</v>
      </c>
      <c r="F145" s="238" t="s">
        <v>163</v>
      </c>
      <c r="G145" s="235"/>
      <c r="H145" s="239">
        <v>0.83999999999999997</v>
      </c>
      <c r="I145" s="240"/>
      <c r="J145" s="235"/>
      <c r="K145" s="235"/>
      <c r="L145" s="241"/>
      <c r="M145" s="242"/>
      <c r="N145" s="243"/>
      <c r="O145" s="243"/>
      <c r="P145" s="243"/>
      <c r="Q145" s="243"/>
      <c r="R145" s="243"/>
      <c r="S145" s="243"/>
      <c r="T145" s="244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5" t="s">
        <v>160</v>
      </c>
      <c r="AU145" s="245" t="s">
        <v>151</v>
      </c>
      <c r="AV145" s="13" t="s">
        <v>83</v>
      </c>
      <c r="AW145" s="13" t="s">
        <v>30</v>
      </c>
      <c r="AX145" s="13" t="s">
        <v>73</v>
      </c>
      <c r="AY145" s="245" t="s">
        <v>141</v>
      </c>
    </row>
    <row r="146" s="13" customFormat="1">
      <c r="A146" s="13"/>
      <c r="B146" s="234"/>
      <c r="C146" s="235"/>
      <c r="D146" s="236" t="s">
        <v>160</v>
      </c>
      <c r="E146" s="237" t="s">
        <v>1</v>
      </c>
      <c r="F146" s="238" t="s">
        <v>164</v>
      </c>
      <c r="G146" s="235"/>
      <c r="H146" s="239">
        <v>0.82999999999999996</v>
      </c>
      <c r="I146" s="240"/>
      <c r="J146" s="235"/>
      <c r="K146" s="235"/>
      <c r="L146" s="241"/>
      <c r="M146" s="242"/>
      <c r="N146" s="243"/>
      <c r="O146" s="243"/>
      <c r="P146" s="243"/>
      <c r="Q146" s="243"/>
      <c r="R146" s="243"/>
      <c r="S146" s="243"/>
      <c r="T146" s="244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45" t="s">
        <v>160</v>
      </c>
      <c r="AU146" s="245" t="s">
        <v>151</v>
      </c>
      <c r="AV146" s="13" t="s">
        <v>83</v>
      </c>
      <c r="AW146" s="13" t="s">
        <v>30</v>
      </c>
      <c r="AX146" s="13" t="s">
        <v>73</v>
      </c>
      <c r="AY146" s="245" t="s">
        <v>141</v>
      </c>
    </row>
    <row r="147" s="14" customFormat="1">
      <c r="A147" s="14"/>
      <c r="B147" s="246"/>
      <c r="C147" s="247"/>
      <c r="D147" s="236" t="s">
        <v>160</v>
      </c>
      <c r="E147" s="248" t="s">
        <v>87</v>
      </c>
      <c r="F147" s="249" t="s">
        <v>165</v>
      </c>
      <c r="G147" s="247"/>
      <c r="H147" s="250">
        <v>9.7400000000000002</v>
      </c>
      <c r="I147" s="251"/>
      <c r="J147" s="247"/>
      <c r="K147" s="247"/>
      <c r="L147" s="252"/>
      <c r="M147" s="253"/>
      <c r="N147" s="254"/>
      <c r="O147" s="254"/>
      <c r="P147" s="254"/>
      <c r="Q147" s="254"/>
      <c r="R147" s="254"/>
      <c r="S147" s="254"/>
      <c r="T147" s="255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56" t="s">
        <v>160</v>
      </c>
      <c r="AU147" s="256" t="s">
        <v>151</v>
      </c>
      <c r="AV147" s="14" t="s">
        <v>150</v>
      </c>
      <c r="AW147" s="14" t="s">
        <v>30</v>
      </c>
      <c r="AX147" s="14" t="s">
        <v>81</v>
      </c>
      <c r="AY147" s="256" t="s">
        <v>141</v>
      </c>
    </row>
    <row r="148" s="12" customFormat="1" ht="20.88" customHeight="1">
      <c r="A148" s="12"/>
      <c r="B148" s="204"/>
      <c r="C148" s="205"/>
      <c r="D148" s="206" t="s">
        <v>72</v>
      </c>
      <c r="E148" s="218" t="s">
        <v>166</v>
      </c>
      <c r="F148" s="218" t="s">
        <v>167</v>
      </c>
      <c r="G148" s="205"/>
      <c r="H148" s="205"/>
      <c r="I148" s="208"/>
      <c r="J148" s="219">
        <f>BK148</f>
        <v>0</v>
      </c>
      <c r="K148" s="205"/>
      <c r="L148" s="210"/>
      <c r="M148" s="211"/>
      <c r="N148" s="212"/>
      <c r="O148" s="212"/>
      <c r="P148" s="213">
        <f>SUM(P149:P150)</f>
        <v>0</v>
      </c>
      <c r="Q148" s="212"/>
      <c r="R148" s="213">
        <f>SUM(R149:R150)</f>
        <v>0</v>
      </c>
      <c r="S148" s="212"/>
      <c r="T148" s="214">
        <f>SUM(T149:T150)</f>
        <v>0.34090000000000004</v>
      </c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R148" s="215" t="s">
        <v>81</v>
      </c>
      <c r="AT148" s="216" t="s">
        <v>72</v>
      </c>
      <c r="AU148" s="216" t="s">
        <v>83</v>
      </c>
      <c r="AY148" s="215" t="s">
        <v>141</v>
      </c>
      <c r="BK148" s="217">
        <f>SUM(BK149:BK150)</f>
        <v>0</v>
      </c>
    </row>
    <row r="149" s="2" customFormat="1" ht="24.15" customHeight="1">
      <c r="A149" s="38"/>
      <c r="B149" s="39"/>
      <c r="C149" s="220" t="s">
        <v>150</v>
      </c>
      <c r="D149" s="220" t="s">
        <v>146</v>
      </c>
      <c r="E149" s="221" t="s">
        <v>168</v>
      </c>
      <c r="F149" s="222" t="s">
        <v>169</v>
      </c>
      <c r="G149" s="223" t="s">
        <v>158</v>
      </c>
      <c r="H149" s="224">
        <v>9.7400000000000002</v>
      </c>
      <c r="I149" s="225"/>
      <c r="J149" s="226">
        <f>ROUND(I149*H149,2)</f>
        <v>0</v>
      </c>
      <c r="K149" s="227"/>
      <c r="L149" s="44"/>
      <c r="M149" s="228" t="s">
        <v>1</v>
      </c>
      <c r="N149" s="229" t="s">
        <v>38</v>
      </c>
      <c r="O149" s="91"/>
      <c r="P149" s="230">
        <f>O149*H149</f>
        <v>0</v>
      </c>
      <c r="Q149" s="230">
        <v>0</v>
      </c>
      <c r="R149" s="230">
        <f>Q149*H149</f>
        <v>0</v>
      </c>
      <c r="S149" s="230">
        <v>0.035000000000000003</v>
      </c>
      <c r="T149" s="231">
        <f>S149*H149</f>
        <v>0.34090000000000004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32" t="s">
        <v>150</v>
      </c>
      <c r="AT149" s="232" t="s">
        <v>146</v>
      </c>
      <c r="AU149" s="232" t="s">
        <v>151</v>
      </c>
      <c r="AY149" s="17" t="s">
        <v>141</v>
      </c>
      <c r="BE149" s="233">
        <f>IF(N149="základní",J149,0)</f>
        <v>0</v>
      </c>
      <c r="BF149" s="233">
        <f>IF(N149="snížená",J149,0)</f>
        <v>0</v>
      </c>
      <c r="BG149" s="233">
        <f>IF(N149="zákl. přenesená",J149,0)</f>
        <v>0</v>
      </c>
      <c r="BH149" s="233">
        <f>IF(N149="sníž. přenesená",J149,0)</f>
        <v>0</v>
      </c>
      <c r="BI149" s="233">
        <f>IF(N149="nulová",J149,0)</f>
        <v>0</v>
      </c>
      <c r="BJ149" s="17" t="s">
        <v>81</v>
      </c>
      <c r="BK149" s="233">
        <f>ROUND(I149*H149,2)</f>
        <v>0</v>
      </c>
      <c r="BL149" s="17" t="s">
        <v>150</v>
      </c>
      <c r="BM149" s="232" t="s">
        <v>170</v>
      </c>
    </row>
    <row r="150" s="13" customFormat="1">
      <c r="A150" s="13"/>
      <c r="B150" s="234"/>
      <c r="C150" s="235"/>
      <c r="D150" s="236" t="s">
        <v>160</v>
      </c>
      <c r="E150" s="237" t="s">
        <v>1</v>
      </c>
      <c r="F150" s="238" t="s">
        <v>87</v>
      </c>
      <c r="G150" s="235"/>
      <c r="H150" s="239">
        <v>9.7400000000000002</v>
      </c>
      <c r="I150" s="240"/>
      <c r="J150" s="235"/>
      <c r="K150" s="235"/>
      <c r="L150" s="241"/>
      <c r="M150" s="242"/>
      <c r="N150" s="243"/>
      <c r="O150" s="243"/>
      <c r="P150" s="243"/>
      <c r="Q150" s="243"/>
      <c r="R150" s="243"/>
      <c r="S150" s="243"/>
      <c r="T150" s="244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45" t="s">
        <v>160</v>
      </c>
      <c r="AU150" s="245" t="s">
        <v>151</v>
      </c>
      <c r="AV150" s="13" t="s">
        <v>83</v>
      </c>
      <c r="AW150" s="13" t="s">
        <v>30</v>
      </c>
      <c r="AX150" s="13" t="s">
        <v>81</v>
      </c>
      <c r="AY150" s="245" t="s">
        <v>141</v>
      </c>
    </row>
    <row r="151" s="12" customFormat="1" ht="20.88" customHeight="1">
      <c r="A151" s="12"/>
      <c r="B151" s="204"/>
      <c r="C151" s="205"/>
      <c r="D151" s="206" t="s">
        <v>72</v>
      </c>
      <c r="E151" s="218" t="s">
        <v>171</v>
      </c>
      <c r="F151" s="218" t="s">
        <v>172</v>
      </c>
      <c r="G151" s="205"/>
      <c r="H151" s="205"/>
      <c r="I151" s="208"/>
      <c r="J151" s="219">
        <f>BK151</f>
        <v>0</v>
      </c>
      <c r="K151" s="205"/>
      <c r="L151" s="210"/>
      <c r="M151" s="211"/>
      <c r="N151" s="212"/>
      <c r="O151" s="212"/>
      <c r="P151" s="213">
        <f>SUM(P152:P157)</f>
        <v>0</v>
      </c>
      <c r="Q151" s="212"/>
      <c r="R151" s="213">
        <f>SUM(R152:R157)</f>
        <v>0</v>
      </c>
      <c r="S151" s="212"/>
      <c r="T151" s="214">
        <f>SUM(T152:T157)</f>
        <v>1.7528360000000003</v>
      </c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R151" s="215" t="s">
        <v>81</v>
      </c>
      <c r="AT151" s="216" t="s">
        <v>72</v>
      </c>
      <c r="AU151" s="216" t="s">
        <v>83</v>
      </c>
      <c r="AY151" s="215" t="s">
        <v>141</v>
      </c>
      <c r="BK151" s="217">
        <f>SUM(BK152:BK157)</f>
        <v>0</v>
      </c>
    </row>
    <row r="152" s="2" customFormat="1" ht="24.15" customHeight="1">
      <c r="A152" s="38"/>
      <c r="B152" s="39"/>
      <c r="C152" s="220" t="s">
        <v>173</v>
      </c>
      <c r="D152" s="220" t="s">
        <v>146</v>
      </c>
      <c r="E152" s="221" t="s">
        <v>174</v>
      </c>
      <c r="F152" s="222" t="s">
        <v>175</v>
      </c>
      <c r="G152" s="223" t="s">
        <v>158</v>
      </c>
      <c r="H152" s="224">
        <v>25.777000000000001</v>
      </c>
      <c r="I152" s="225"/>
      <c r="J152" s="226">
        <f>ROUND(I152*H152,2)</f>
        <v>0</v>
      </c>
      <c r="K152" s="227"/>
      <c r="L152" s="44"/>
      <c r="M152" s="228" t="s">
        <v>1</v>
      </c>
      <c r="N152" s="229" t="s">
        <v>38</v>
      </c>
      <c r="O152" s="91"/>
      <c r="P152" s="230">
        <f>O152*H152</f>
        <v>0</v>
      </c>
      <c r="Q152" s="230">
        <v>0</v>
      </c>
      <c r="R152" s="230">
        <f>Q152*H152</f>
        <v>0</v>
      </c>
      <c r="S152" s="230">
        <v>0.068000000000000005</v>
      </c>
      <c r="T152" s="231">
        <f>S152*H152</f>
        <v>1.7528360000000003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232" t="s">
        <v>150</v>
      </c>
      <c r="AT152" s="232" t="s">
        <v>146</v>
      </c>
      <c r="AU152" s="232" t="s">
        <v>151</v>
      </c>
      <c r="AY152" s="17" t="s">
        <v>141</v>
      </c>
      <c r="BE152" s="233">
        <f>IF(N152="základní",J152,0)</f>
        <v>0</v>
      </c>
      <c r="BF152" s="233">
        <f>IF(N152="snížená",J152,0)</f>
        <v>0</v>
      </c>
      <c r="BG152" s="233">
        <f>IF(N152="zákl. přenesená",J152,0)</f>
        <v>0</v>
      </c>
      <c r="BH152" s="233">
        <f>IF(N152="sníž. přenesená",J152,0)</f>
        <v>0</v>
      </c>
      <c r="BI152" s="233">
        <f>IF(N152="nulová",J152,0)</f>
        <v>0</v>
      </c>
      <c r="BJ152" s="17" t="s">
        <v>81</v>
      </c>
      <c r="BK152" s="233">
        <f>ROUND(I152*H152,2)</f>
        <v>0</v>
      </c>
      <c r="BL152" s="17" t="s">
        <v>150</v>
      </c>
      <c r="BM152" s="232" t="s">
        <v>176</v>
      </c>
    </row>
    <row r="153" s="13" customFormat="1">
      <c r="A153" s="13"/>
      <c r="B153" s="234"/>
      <c r="C153" s="235"/>
      <c r="D153" s="236" t="s">
        <v>160</v>
      </c>
      <c r="E153" s="237" t="s">
        <v>1</v>
      </c>
      <c r="F153" s="238" t="s">
        <v>177</v>
      </c>
      <c r="G153" s="235"/>
      <c r="H153" s="239">
        <v>11.262000000000001</v>
      </c>
      <c r="I153" s="240"/>
      <c r="J153" s="235"/>
      <c r="K153" s="235"/>
      <c r="L153" s="241"/>
      <c r="M153" s="242"/>
      <c r="N153" s="243"/>
      <c r="O153" s="243"/>
      <c r="P153" s="243"/>
      <c r="Q153" s="243"/>
      <c r="R153" s="243"/>
      <c r="S153" s="243"/>
      <c r="T153" s="244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45" t="s">
        <v>160</v>
      </c>
      <c r="AU153" s="245" t="s">
        <v>151</v>
      </c>
      <c r="AV153" s="13" t="s">
        <v>83</v>
      </c>
      <c r="AW153" s="13" t="s">
        <v>30</v>
      </c>
      <c r="AX153" s="13" t="s">
        <v>73</v>
      </c>
      <c r="AY153" s="245" t="s">
        <v>141</v>
      </c>
    </row>
    <row r="154" s="13" customFormat="1">
      <c r="A154" s="13"/>
      <c r="B154" s="234"/>
      <c r="C154" s="235"/>
      <c r="D154" s="236" t="s">
        <v>160</v>
      </c>
      <c r="E154" s="237" t="s">
        <v>1</v>
      </c>
      <c r="F154" s="238" t="s">
        <v>178</v>
      </c>
      <c r="G154" s="235"/>
      <c r="H154" s="239">
        <v>4.5750000000000002</v>
      </c>
      <c r="I154" s="240"/>
      <c r="J154" s="235"/>
      <c r="K154" s="235"/>
      <c r="L154" s="241"/>
      <c r="M154" s="242"/>
      <c r="N154" s="243"/>
      <c r="O154" s="243"/>
      <c r="P154" s="243"/>
      <c r="Q154" s="243"/>
      <c r="R154" s="243"/>
      <c r="S154" s="243"/>
      <c r="T154" s="244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45" t="s">
        <v>160</v>
      </c>
      <c r="AU154" s="245" t="s">
        <v>151</v>
      </c>
      <c r="AV154" s="13" t="s">
        <v>83</v>
      </c>
      <c r="AW154" s="13" t="s">
        <v>30</v>
      </c>
      <c r="AX154" s="13" t="s">
        <v>73</v>
      </c>
      <c r="AY154" s="245" t="s">
        <v>141</v>
      </c>
    </row>
    <row r="155" s="13" customFormat="1">
      <c r="A155" s="13"/>
      <c r="B155" s="234"/>
      <c r="C155" s="235"/>
      <c r="D155" s="236" t="s">
        <v>160</v>
      </c>
      <c r="E155" s="237" t="s">
        <v>1</v>
      </c>
      <c r="F155" s="238" t="s">
        <v>179</v>
      </c>
      <c r="G155" s="235"/>
      <c r="H155" s="239">
        <v>4.9850000000000003</v>
      </c>
      <c r="I155" s="240"/>
      <c r="J155" s="235"/>
      <c r="K155" s="235"/>
      <c r="L155" s="241"/>
      <c r="M155" s="242"/>
      <c r="N155" s="243"/>
      <c r="O155" s="243"/>
      <c r="P155" s="243"/>
      <c r="Q155" s="243"/>
      <c r="R155" s="243"/>
      <c r="S155" s="243"/>
      <c r="T155" s="244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45" t="s">
        <v>160</v>
      </c>
      <c r="AU155" s="245" t="s">
        <v>151</v>
      </c>
      <c r="AV155" s="13" t="s">
        <v>83</v>
      </c>
      <c r="AW155" s="13" t="s">
        <v>30</v>
      </c>
      <c r="AX155" s="13" t="s">
        <v>73</v>
      </c>
      <c r="AY155" s="245" t="s">
        <v>141</v>
      </c>
    </row>
    <row r="156" s="13" customFormat="1">
      <c r="A156" s="13"/>
      <c r="B156" s="234"/>
      <c r="C156" s="235"/>
      <c r="D156" s="236" t="s">
        <v>160</v>
      </c>
      <c r="E156" s="237" t="s">
        <v>1</v>
      </c>
      <c r="F156" s="238" t="s">
        <v>180</v>
      </c>
      <c r="G156" s="235"/>
      <c r="H156" s="239">
        <v>4.9550000000000001</v>
      </c>
      <c r="I156" s="240"/>
      <c r="J156" s="235"/>
      <c r="K156" s="235"/>
      <c r="L156" s="241"/>
      <c r="M156" s="242"/>
      <c r="N156" s="243"/>
      <c r="O156" s="243"/>
      <c r="P156" s="243"/>
      <c r="Q156" s="243"/>
      <c r="R156" s="243"/>
      <c r="S156" s="243"/>
      <c r="T156" s="244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45" t="s">
        <v>160</v>
      </c>
      <c r="AU156" s="245" t="s">
        <v>151</v>
      </c>
      <c r="AV156" s="13" t="s">
        <v>83</v>
      </c>
      <c r="AW156" s="13" t="s">
        <v>30</v>
      </c>
      <c r="AX156" s="13" t="s">
        <v>73</v>
      </c>
      <c r="AY156" s="245" t="s">
        <v>141</v>
      </c>
    </row>
    <row r="157" s="14" customFormat="1">
      <c r="A157" s="14"/>
      <c r="B157" s="246"/>
      <c r="C157" s="247"/>
      <c r="D157" s="236" t="s">
        <v>160</v>
      </c>
      <c r="E157" s="248" t="s">
        <v>1</v>
      </c>
      <c r="F157" s="249" t="s">
        <v>165</v>
      </c>
      <c r="G157" s="247"/>
      <c r="H157" s="250">
        <v>25.777000000000001</v>
      </c>
      <c r="I157" s="251"/>
      <c r="J157" s="247"/>
      <c r="K157" s="247"/>
      <c r="L157" s="252"/>
      <c r="M157" s="253"/>
      <c r="N157" s="254"/>
      <c r="O157" s="254"/>
      <c r="P157" s="254"/>
      <c r="Q157" s="254"/>
      <c r="R157" s="254"/>
      <c r="S157" s="254"/>
      <c r="T157" s="255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56" t="s">
        <v>160</v>
      </c>
      <c r="AU157" s="256" t="s">
        <v>151</v>
      </c>
      <c r="AV157" s="14" t="s">
        <v>150</v>
      </c>
      <c r="AW157" s="14" t="s">
        <v>30</v>
      </c>
      <c r="AX157" s="14" t="s">
        <v>81</v>
      </c>
      <c r="AY157" s="256" t="s">
        <v>141</v>
      </c>
    </row>
    <row r="158" s="12" customFormat="1" ht="22.8" customHeight="1">
      <c r="A158" s="12"/>
      <c r="B158" s="204"/>
      <c r="C158" s="205"/>
      <c r="D158" s="206" t="s">
        <v>72</v>
      </c>
      <c r="E158" s="218" t="s">
        <v>181</v>
      </c>
      <c r="F158" s="218" t="s">
        <v>182</v>
      </c>
      <c r="G158" s="205"/>
      <c r="H158" s="205"/>
      <c r="I158" s="208"/>
      <c r="J158" s="219">
        <f>BK158</f>
        <v>0</v>
      </c>
      <c r="K158" s="205"/>
      <c r="L158" s="210"/>
      <c r="M158" s="211"/>
      <c r="N158" s="212"/>
      <c r="O158" s="212"/>
      <c r="P158" s="213">
        <f>SUM(P159:P172)</f>
        <v>0</v>
      </c>
      <c r="Q158" s="212"/>
      <c r="R158" s="213">
        <f>SUM(R159:R172)</f>
        <v>0</v>
      </c>
      <c r="S158" s="212"/>
      <c r="T158" s="214">
        <f>SUM(T159:T172)</f>
        <v>0</v>
      </c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R158" s="215" t="s">
        <v>81</v>
      </c>
      <c r="AT158" s="216" t="s">
        <v>72</v>
      </c>
      <c r="AU158" s="216" t="s">
        <v>81</v>
      </c>
      <c r="AY158" s="215" t="s">
        <v>141</v>
      </c>
      <c r="BK158" s="217">
        <f>SUM(BK159:BK172)</f>
        <v>0</v>
      </c>
    </row>
    <row r="159" s="2" customFormat="1" ht="24.15" customHeight="1">
      <c r="A159" s="38"/>
      <c r="B159" s="39"/>
      <c r="C159" s="220" t="s">
        <v>183</v>
      </c>
      <c r="D159" s="220" t="s">
        <v>146</v>
      </c>
      <c r="E159" s="221" t="s">
        <v>184</v>
      </c>
      <c r="F159" s="222" t="s">
        <v>185</v>
      </c>
      <c r="G159" s="223" t="s">
        <v>186</v>
      </c>
      <c r="H159" s="224">
        <v>2.0990000000000002</v>
      </c>
      <c r="I159" s="225"/>
      <c r="J159" s="226">
        <f>ROUND(I159*H159,2)</f>
        <v>0</v>
      </c>
      <c r="K159" s="227"/>
      <c r="L159" s="44"/>
      <c r="M159" s="228" t="s">
        <v>1</v>
      </c>
      <c r="N159" s="229" t="s">
        <v>38</v>
      </c>
      <c r="O159" s="91"/>
      <c r="P159" s="230">
        <f>O159*H159</f>
        <v>0</v>
      </c>
      <c r="Q159" s="230">
        <v>0</v>
      </c>
      <c r="R159" s="230">
        <f>Q159*H159</f>
        <v>0</v>
      </c>
      <c r="S159" s="230">
        <v>0</v>
      </c>
      <c r="T159" s="231">
        <f>S159*H159</f>
        <v>0</v>
      </c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R159" s="232" t="s">
        <v>150</v>
      </c>
      <c r="AT159" s="232" t="s">
        <v>146</v>
      </c>
      <c r="AU159" s="232" t="s">
        <v>83</v>
      </c>
      <c r="AY159" s="17" t="s">
        <v>141</v>
      </c>
      <c r="BE159" s="233">
        <f>IF(N159="základní",J159,0)</f>
        <v>0</v>
      </c>
      <c r="BF159" s="233">
        <f>IF(N159="snížená",J159,0)</f>
        <v>0</v>
      </c>
      <c r="BG159" s="233">
        <f>IF(N159="zákl. přenesená",J159,0)</f>
        <v>0</v>
      </c>
      <c r="BH159" s="233">
        <f>IF(N159="sníž. přenesená",J159,0)</f>
        <v>0</v>
      </c>
      <c r="BI159" s="233">
        <f>IF(N159="nulová",J159,0)</f>
        <v>0</v>
      </c>
      <c r="BJ159" s="17" t="s">
        <v>81</v>
      </c>
      <c r="BK159" s="233">
        <f>ROUND(I159*H159,2)</f>
        <v>0</v>
      </c>
      <c r="BL159" s="17" t="s">
        <v>150</v>
      </c>
      <c r="BM159" s="232" t="s">
        <v>187</v>
      </c>
    </row>
    <row r="160" s="2" customFormat="1" ht="24.15" customHeight="1">
      <c r="A160" s="38"/>
      <c r="B160" s="39"/>
      <c r="C160" s="220" t="s">
        <v>188</v>
      </c>
      <c r="D160" s="220" t="s">
        <v>146</v>
      </c>
      <c r="E160" s="221" t="s">
        <v>189</v>
      </c>
      <c r="F160" s="222" t="s">
        <v>190</v>
      </c>
      <c r="G160" s="223" t="s">
        <v>186</v>
      </c>
      <c r="H160" s="224">
        <v>2.0990000000000002</v>
      </c>
      <c r="I160" s="225"/>
      <c r="J160" s="226">
        <f>ROUND(I160*H160,2)</f>
        <v>0</v>
      </c>
      <c r="K160" s="227"/>
      <c r="L160" s="44"/>
      <c r="M160" s="228" t="s">
        <v>1</v>
      </c>
      <c r="N160" s="229" t="s">
        <v>38</v>
      </c>
      <c r="O160" s="91"/>
      <c r="P160" s="230">
        <f>O160*H160</f>
        <v>0</v>
      </c>
      <c r="Q160" s="230">
        <v>0</v>
      </c>
      <c r="R160" s="230">
        <f>Q160*H160</f>
        <v>0</v>
      </c>
      <c r="S160" s="230">
        <v>0</v>
      </c>
      <c r="T160" s="231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32" t="s">
        <v>150</v>
      </c>
      <c r="AT160" s="232" t="s">
        <v>146</v>
      </c>
      <c r="AU160" s="232" t="s">
        <v>83</v>
      </c>
      <c r="AY160" s="17" t="s">
        <v>141</v>
      </c>
      <c r="BE160" s="233">
        <f>IF(N160="základní",J160,0)</f>
        <v>0</v>
      </c>
      <c r="BF160" s="233">
        <f>IF(N160="snížená",J160,0)</f>
        <v>0</v>
      </c>
      <c r="BG160" s="233">
        <f>IF(N160="zákl. přenesená",J160,0)</f>
        <v>0</v>
      </c>
      <c r="BH160" s="233">
        <f>IF(N160="sníž. přenesená",J160,0)</f>
        <v>0</v>
      </c>
      <c r="BI160" s="233">
        <f>IF(N160="nulová",J160,0)</f>
        <v>0</v>
      </c>
      <c r="BJ160" s="17" t="s">
        <v>81</v>
      </c>
      <c r="BK160" s="233">
        <f>ROUND(I160*H160,2)</f>
        <v>0</v>
      </c>
      <c r="BL160" s="17" t="s">
        <v>150</v>
      </c>
      <c r="BM160" s="232" t="s">
        <v>191</v>
      </c>
    </row>
    <row r="161" s="2" customFormat="1" ht="24.15" customHeight="1">
      <c r="A161" s="38"/>
      <c r="B161" s="39"/>
      <c r="C161" s="220" t="s">
        <v>192</v>
      </c>
      <c r="D161" s="220" t="s">
        <v>146</v>
      </c>
      <c r="E161" s="221" t="s">
        <v>193</v>
      </c>
      <c r="F161" s="222" t="s">
        <v>194</v>
      </c>
      <c r="G161" s="223" t="s">
        <v>186</v>
      </c>
      <c r="H161" s="224">
        <v>41.979999999999997</v>
      </c>
      <c r="I161" s="225"/>
      <c r="J161" s="226">
        <f>ROUND(I161*H161,2)</f>
        <v>0</v>
      </c>
      <c r="K161" s="227"/>
      <c r="L161" s="44"/>
      <c r="M161" s="228" t="s">
        <v>1</v>
      </c>
      <c r="N161" s="229" t="s">
        <v>38</v>
      </c>
      <c r="O161" s="91"/>
      <c r="P161" s="230">
        <f>O161*H161</f>
        <v>0</v>
      </c>
      <c r="Q161" s="230">
        <v>0</v>
      </c>
      <c r="R161" s="230">
        <f>Q161*H161</f>
        <v>0</v>
      </c>
      <c r="S161" s="230">
        <v>0</v>
      </c>
      <c r="T161" s="231">
        <f>S161*H161</f>
        <v>0</v>
      </c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R161" s="232" t="s">
        <v>150</v>
      </c>
      <c r="AT161" s="232" t="s">
        <v>146</v>
      </c>
      <c r="AU161" s="232" t="s">
        <v>83</v>
      </c>
      <c r="AY161" s="17" t="s">
        <v>141</v>
      </c>
      <c r="BE161" s="233">
        <f>IF(N161="základní",J161,0)</f>
        <v>0</v>
      </c>
      <c r="BF161" s="233">
        <f>IF(N161="snížená",J161,0)</f>
        <v>0</v>
      </c>
      <c r="BG161" s="233">
        <f>IF(N161="zákl. přenesená",J161,0)</f>
        <v>0</v>
      </c>
      <c r="BH161" s="233">
        <f>IF(N161="sníž. přenesená",J161,0)</f>
        <v>0</v>
      </c>
      <c r="BI161" s="233">
        <f>IF(N161="nulová",J161,0)</f>
        <v>0</v>
      </c>
      <c r="BJ161" s="17" t="s">
        <v>81</v>
      </c>
      <c r="BK161" s="233">
        <f>ROUND(I161*H161,2)</f>
        <v>0</v>
      </c>
      <c r="BL161" s="17" t="s">
        <v>150</v>
      </c>
      <c r="BM161" s="232" t="s">
        <v>195</v>
      </c>
    </row>
    <row r="162" s="13" customFormat="1">
      <c r="A162" s="13"/>
      <c r="B162" s="234"/>
      <c r="C162" s="235"/>
      <c r="D162" s="236" t="s">
        <v>160</v>
      </c>
      <c r="E162" s="235"/>
      <c r="F162" s="238" t="s">
        <v>196</v>
      </c>
      <c r="G162" s="235"/>
      <c r="H162" s="239">
        <v>41.979999999999997</v>
      </c>
      <c r="I162" s="240"/>
      <c r="J162" s="235"/>
      <c r="K162" s="235"/>
      <c r="L162" s="241"/>
      <c r="M162" s="242"/>
      <c r="N162" s="243"/>
      <c r="O162" s="243"/>
      <c r="P162" s="243"/>
      <c r="Q162" s="243"/>
      <c r="R162" s="243"/>
      <c r="S162" s="243"/>
      <c r="T162" s="244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45" t="s">
        <v>160</v>
      </c>
      <c r="AU162" s="245" t="s">
        <v>83</v>
      </c>
      <c r="AV162" s="13" t="s">
        <v>83</v>
      </c>
      <c r="AW162" s="13" t="s">
        <v>4</v>
      </c>
      <c r="AX162" s="13" t="s">
        <v>81</v>
      </c>
      <c r="AY162" s="245" t="s">
        <v>141</v>
      </c>
    </row>
    <row r="163" s="2" customFormat="1" ht="37.8" customHeight="1">
      <c r="A163" s="38"/>
      <c r="B163" s="39"/>
      <c r="C163" s="220" t="s">
        <v>142</v>
      </c>
      <c r="D163" s="220" t="s">
        <v>146</v>
      </c>
      <c r="E163" s="221" t="s">
        <v>197</v>
      </c>
      <c r="F163" s="222" t="s">
        <v>198</v>
      </c>
      <c r="G163" s="223" t="s">
        <v>186</v>
      </c>
      <c r="H163" s="224">
        <v>0.20999999999999999</v>
      </c>
      <c r="I163" s="225"/>
      <c r="J163" s="226">
        <f>ROUND(I163*H163,2)</f>
        <v>0</v>
      </c>
      <c r="K163" s="227"/>
      <c r="L163" s="44"/>
      <c r="M163" s="228" t="s">
        <v>1</v>
      </c>
      <c r="N163" s="229" t="s">
        <v>38</v>
      </c>
      <c r="O163" s="91"/>
      <c r="P163" s="230">
        <f>O163*H163</f>
        <v>0</v>
      </c>
      <c r="Q163" s="230">
        <v>0</v>
      </c>
      <c r="R163" s="230">
        <f>Q163*H163</f>
        <v>0</v>
      </c>
      <c r="S163" s="230">
        <v>0</v>
      </c>
      <c r="T163" s="231">
        <f>S163*H163</f>
        <v>0</v>
      </c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32" t="s">
        <v>150</v>
      </c>
      <c r="AT163" s="232" t="s">
        <v>146</v>
      </c>
      <c r="AU163" s="232" t="s">
        <v>83</v>
      </c>
      <c r="AY163" s="17" t="s">
        <v>141</v>
      </c>
      <c r="BE163" s="233">
        <f>IF(N163="základní",J163,0)</f>
        <v>0</v>
      </c>
      <c r="BF163" s="233">
        <f>IF(N163="snížená",J163,0)</f>
        <v>0</v>
      </c>
      <c r="BG163" s="233">
        <f>IF(N163="zákl. přenesená",J163,0)</f>
        <v>0</v>
      </c>
      <c r="BH163" s="233">
        <f>IF(N163="sníž. přenesená",J163,0)</f>
        <v>0</v>
      </c>
      <c r="BI163" s="233">
        <f>IF(N163="nulová",J163,0)</f>
        <v>0</v>
      </c>
      <c r="BJ163" s="17" t="s">
        <v>81</v>
      </c>
      <c r="BK163" s="233">
        <f>ROUND(I163*H163,2)</f>
        <v>0</v>
      </c>
      <c r="BL163" s="17" t="s">
        <v>150</v>
      </c>
      <c r="BM163" s="232" t="s">
        <v>199</v>
      </c>
    </row>
    <row r="164" s="13" customFormat="1">
      <c r="A164" s="13"/>
      <c r="B164" s="234"/>
      <c r="C164" s="235"/>
      <c r="D164" s="236" t="s">
        <v>160</v>
      </c>
      <c r="E164" s="235"/>
      <c r="F164" s="238" t="s">
        <v>200</v>
      </c>
      <c r="G164" s="235"/>
      <c r="H164" s="239">
        <v>0.20999999999999999</v>
      </c>
      <c r="I164" s="240"/>
      <c r="J164" s="235"/>
      <c r="K164" s="235"/>
      <c r="L164" s="241"/>
      <c r="M164" s="242"/>
      <c r="N164" s="243"/>
      <c r="O164" s="243"/>
      <c r="P164" s="243"/>
      <c r="Q164" s="243"/>
      <c r="R164" s="243"/>
      <c r="S164" s="243"/>
      <c r="T164" s="244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45" t="s">
        <v>160</v>
      </c>
      <c r="AU164" s="245" t="s">
        <v>83</v>
      </c>
      <c r="AV164" s="13" t="s">
        <v>83</v>
      </c>
      <c r="AW164" s="13" t="s">
        <v>4</v>
      </c>
      <c r="AX164" s="13" t="s">
        <v>81</v>
      </c>
      <c r="AY164" s="245" t="s">
        <v>141</v>
      </c>
    </row>
    <row r="165" s="2" customFormat="1" ht="33" customHeight="1">
      <c r="A165" s="38"/>
      <c r="B165" s="39"/>
      <c r="C165" s="220" t="s">
        <v>201</v>
      </c>
      <c r="D165" s="220" t="s">
        <v>146</v>
      </c>
      <c r="E165" s="221" t="s">
        <v>202</v>
      </c>
      <c r="F165" s="222" t="s">
        <v>203</v>
      </c>
      <c r="G165" s="223" t="s">
        <v>186</v>
      </c>
      <c r="H165" s="224">
        <v>0.20999999999999999</v>
      </c>
      <c r="I165" s="225"/>
      <c r="J165" s="226">
        <f>ROUND(I165*H165,2)</f>
        <v>0</v>
      </c>
      <c r="K165" s="227"/>
      <c r="L165" s="44"/>
      <c r="M165" s="228" t="s">
        <v>1</v>
      </c>
      <c r="N165" s="229" t="s">
        <v>38</v>
      </c>
      <c r="O165" s="91"/>
      <c r="P165" s="230">
        <f>O165*H165</f>
        <v>0</v>
      </c>
      <c r="Q165" s="230">
        <v>0</v>
      </c>
      <c r="R165" s="230">
        <f>Q165*H165</f>
        <v>0</v>
      </c>
      <c r="S165" s="230">
        <v>0</v>
      </c>
      <c r="T165" s="231">
        <f>S165*H165</f>
        <v>0</v>
      </c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232" t="s">
        <v>150</v>
      </c>
      <c r="AT165" s="232" t="s">
        <v>146</v>
      </c>
      <c r="AU165" s="232" t="s">
        <v>83</v>
      </c>
      <c r="AY165" s="17" t="s">
        <v>141</v>
      </c>
      <c r="BE165" s="233">
        <f>IF(N165="základní",J165,0)</f>
        <v>0</v>
      </c>
      <c r="BF165" s="233">
        <f>IF(N165="snížená",J165,0)</f>
        <v>0</v>
      </c>
      <c r="BG165" s="233">
        <f>IF(N165="zákl. přenesená",J165,0)</f>
        <v>0</v>
      </c>
      <c r="BH165" s="233">
        <f>IF(N165="sníž. přenesená",J165,0)</f>
        <v>0</v>
      </c>
      <c r="BI165" s="233">
        <f>IF(N165="nulová",J165,0)</f>
        <v>0</v>
      </c>
      <c r="BJ165" s="17" t="s">
        <v>81</v>
      </c>
      <c r="BK165" s="233">
        <f>ROUND(I165*H165,2)</f>
        <v>0</v>
      </c>
      <c r="BL165" s="17" t="s">
        <v>150</v>
      </c>
      <c r="BM165" s="232" t="s">
        <v>204</v>
      </c>
    </row>
    <row r="166" s="13" customFormat="1">
      <c r="A166" s="13"/>
      <c r="B166" s="234"/>
      <c r="C166" s="235"/>
      <c r="D166" s="236" t="s">
        <v>160</v>
      </c>
      <c r="E166" s="235"/>
      <c r="F166" s="238" t="s">
        <v>200</v>
      </c>
      <c r="G166" s="235"/>
      <c r="H166" s="239">
        <v>0.20999999999999999</v>
      </c>
      <c r="I166" s="240"/>
      <c r="J166" s="235"/>
      <c r="K166" s="235"/>
      <c r="L166" s="241"/>
      <c r="M166" s="242"/>
      <c r="N166" s="243"/>
      <c r="O166" s="243"/>
      <c r="P166" s="243"/>
      <c r="Q166" s="243"/>
      <c r="R166" s="243"/>
      <c r="S166" s="243"/>
      <c r="T166" s="244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45" t="s">
        <v>160</v>
      </c>
      <c r="AU166" s="245" t="s">
        <v>83</v>
      </c>
      <c r="AV166" s="13" t="s">
        <v>83</v>
      </c>
      <c r="AW166" s="13" t="s">
        <v>4</v>
      </c>
      <c r="AX166" s="13" t="s">
        <v>81</v>
      </c>
      <c r="AY166" s="245" t="s">
        <v>141</v>
      </c>
    </row>
    <row r="167" s="2" customFormat="1" ht="33" customHeight="1">
      <c r="A167" s="38"/>
      <c r="B167" s="39"/>
      <c r="C167" s="220" t="s">
        <v>205</v>
      </c>
      <c r="D167" s="220" t="s">
        <v>146</v>
      </c>
      <c r="E167" s="221" t="s">
        <v>206</v>
      </c>
      <c r="F167" s="222" t="s">
        <v>207</v>
      </c>
      <c r="G167" s="223" t="s">
        <v>186</v>
      </c>
      <c r="H167" s="224">
        <v>1.2589999999999999</v>
      </c>
      <c r="I167" s="225"/>
      <c r="J167" s="226">
        <f>ROUND(I167*H167,2)</f>
        <v>0</v>
      </c>
      <c r="K167" s="227"/>
      <c r="L167" s="44"/>
      <c r="M167" s="228" t="s">
        <v>1</v>
      </c>
      <c r="N167" s="229" t="s">
        <v>38</v>
      </c>
      <c r="O167" s="91"/>
      <c r="P167" s="230">
        <f>O167*H167</f>
        <v>0</v>
      </c>
      <c r="Q167" s="230">
        <v>0</v>
      </c>
      <c r="R167" s="230">
        <f>Q167*H167</f>
        <v>0</v>
      </c>
      <c r="S167" s="230">
        <v>0</v>
      </c>
      <c r="T167" s="231">
        <f>S167*H167</f>
        <v>0</v>
      </c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232" t="s">
        <v>150</v>
      </c>
      <c r="AT167" s="232" t="s">
        <v>146</v>
      </c>
      <c r="AU167" s="232" t="s">
        <v>83</v>
      </c>
      <c r="AY167" s="17" t="s">
        <v>141</v>
      </c>
      <c r="BE167" s="233">
        <f>IF(N167="základní",J167,0)</f>
        <v>0</v>
      </c>
      <c r="BF167" s="233">
        <f>IF(N167="snížená",J167,0)</f>
        <v>0</v>
      </c>
      <c r="BG167" s="233">
        <f>IF(N167="zákl. přenesená",J167,0)</f>
        <v>0</v>
      </c>
      <c r="BH167" s="233">
        <f>IF(N167="sníž. přenesená",J167,0)</f>
        <v>0</v>
      </c>
      <c r="BI167" s="233">
        <f>IF(N167="nulová",J167,0)</f>
        <v>0</v>
      </c>
      <c r="BJ167" s="17" t="s">
        <v>81</v>
      </c>
      <c r="BK167" s="233">
        <f>ROUND(I167*H167,2)</f>
        <v>0</v>
      </c>
      <c r="BL167" s="17" t="s">
        <v>150</v>
      </c>
      <c r="BM167" s="232" t="s">
        <v>208</v>
      </c>
    </row>
    <row r="168" s="13" customFormat="1">
      <c r="A168" s="13"/>
      <c r="B168" s="234"/>
      <c r="C168" s="235"/>
      <c r="D168" s="236" t="s">
        <v>160</v>
      </c>
      <c r="E168" s="235"/>
      <c r="F168" s="238" t="s">
        <v>209</v>
      </c>
      <c r="G168" s="235"/>
      <c r="H168" s="239">
        <v>1.2589999999999999</v>
      </c>
      <c r="I168" s="240"/>
      <c r="J168" s="235"/>
      <c r="K168" s="235"/>
      <c r="L168" s="241"/>
      <c r="M168" s="242"/>
      <c r="N168" s="243"/>
      <c r="O168" s="243"/>
      <c r="P168" s="243"/>
      <c r="Q168" s="243"/>
      <c r="R168" s="243"/>
      <c r="S168" s="243"/>
      <c r="T168" s="244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45" t="s">
        <v>160</v>
      </c>
      <c r="AU168" s="245" t="s">
        <v>83</v>
      </c>
      <c r="AV168" s="13" t="s">
        <v>83</v>
      </c>
      <c r="AW168" s="13" t="s">
        <v>4</v>
      </c>
      <c r="AX168" s="13" t="s">
        <v>81</v>
      </c>
      <c r="AY168" s="245" t="s">
        <v>141</v>
      </c>
    </row>
    <row r="169" s="2" customFormat="1" ht="44.25" customHeight="1">
      <c r="A169" s="38"/>
      <c r="B169" s="39"/>
      <c r="C169" s="220" t="s">
        <v>210</v>
      </c>
      <c r="D169" s="220" t="s">
        <v>146</v>
      </c>
      <c r="E169" s="221" t="s">
        <v>211</v>
      </c>
      <c r="F169" s="222" t="s">
        <v>212</v>
      </c>
      <c r="G169" s="223" t="s">
        <v>186</v>
      </c>
      <c r="H169" s="224">
        <v>0.20999999999999999</v>
      </c>
      <c r="I169" s="225"/>
      <c r="J169" s="226">
        <f>ROUND(I169*H169,2)</f>
        <v>0</v>
      </c>
      <c r="K169" s="227"/>
      <c r="L169" s="44"/>
      <c r="M169" s="228" t="s">
        <v>1</v>
      </c>
      <c r="N169" s="229" t="s">
        <v>38</v>
      </c>
      <c r="O169" s="91"/>
      <c r="P169" s="230">
        <f>O169*H169</f>
        <v>0</v>
      </c>
      <c r="Q169" s="230">
        <v>0</v>
      </c>
      <c r="R169" s="230">
        <f>Q169*H169</f>
        <v>0</v>
      </c>
      <c r="S169" s="230">
        <v>0</v>
      </c>
      <c r="T169" s="231">
        <f>S169*H169</f>
        <v>0</v>
      </c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232" t="s">
        <v>150</v>
      </c>
      <c r="AT169" s="232" t="s">
        <v>146</v>
      </c>
      <c r="AU169" s="232" t="s">
        <v>83</v>
      </c>
      <c r="AY169" s="17" t="s">
        <v>141</v>
      </c>
      <c r="BE169" s="233">
        <f>IF(N169="základní",J169,0)</f>
        <v>0</v>
      </c>
      <c r="BF169" s="233">
        <f>IF(N169="snížená",J169,0)</f>
        <v>0</v>
      </c>
      <c r="BG169" s="233">
        <f>IF(N169="zákl. přenesená",J169,0)</f>
        <v>0</v>
      </c>
      <c r="BH169" s="233">
        <f>IF(N169="sníž. přenesená",J169,0)</f>
        <v>0</v>
      </c>
      <c r="BI169" s="233">
        <f>IF(N169="nulová",J169,0)</f>
        <v>0</v>
      </c>
      <c r="BJ169" s="17" t="s">
        <v>81</v>
      </c>
      <c r="BK169" s="233">
        <f>ROUND(I169*H169,2)</f>
        <v>0</v>
      </c>
      <c r="BL169" s="17" t="s">
        <v>150</v>
      </c>
      <c r="BM169" s="232" t="s">
        <v>213</v>
      </c>
    </row>
    <row r="170" s="13" customFormat="1">
      <c r="A170" s="13"/>
      <c r="B170" s="234"/>
      <c r="C170" s="235"/>
      <c r="D170" s="236" t="s">
        <v>160</v>
      </c>
      <c r="E170" s="235"/>
      <c r="F170" s="238" t="s">
        <v>200</v>
      </c>
      <c r="G170" s="235"/>
      <c r="H170" s="239">
        <v>0.20999999999999999</v>
      </c>
      <c r="I170" s="240"/>
      <c r="J170" s="235"/>
      <c r="K170" s="235"/>
      <c r="L170" s="241"/>
      <c r="M170" s="242"/>
      <c r="N170" s="243"/>
      <c r="O170" s="243"/>
      <c r="P170" s="243"/>
      <c r="Q170" s="243"/>
      <c r="R170" s="243"/>
      <c r="S170" s="243"/>
      <c r="T170" s="244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45" t="s">
        <v>160</v>
      </c>
      <c r="AU170" s="245" t="s">
        <v>83</v>
      </c>
      <c r="AV170" s="13" t="s">
        <v>83</v>
      </c>
      <c r="AW170" s="13" t="s">
        <v>4</v>
      </c>
      <c r="AX170" s="13" t="s">
        <v>81</v>
      </c>
      <c r="AY170" s="245" t="s">
        <v>141</v>
      </c>
    </row>
    <row r="171" s="2" customFormat="1" ht="44.25" customHeight="1">
      <c r="A171" s="38"/>
      <c r="B171" s="39"/>
      <c r="C171" s="220" t="s">
        <v>214</v>
      </c>
      <c r="D171" s="220" t="s">
        <v>146</v>
      </c>
      <c r="E171" s="221" t="s">
        <v>215</v>
      </c>
      <c r="F171" s="222" t="s">
        <v>216</v>
      </c>
      <c r="G171" s="223" t="s">
        <v>186</v>
      </c>
      <c r="H171" s="224">
        <v>0.20999999999999999</v>
      </c>
      <c r="I171" s="225"/>
      <c r="J171" s="226">
        <f>ROUND(I171*H171,2)</f>
        <v>0</v>
      </c>
      <c r="K171" s="227"/>
      <c r="L171" s="44"/>
      <c r="M171" s="228" t="s">
        <v>1</v>
      </c>
      <c r="N171" s="229" t="s">
        <v>38</v>
      </c>
      <c r="O171" s="91"/>
      <c r="P171" s="230">
        <f>O171*H171</f>
        <v>0</v>
      </c>
      <c r="Q171" s="230">
        <v>0</v>
      </c>
      <c r="R171" s="230">
        <f>Q171*H171</f>
        <v>0</v>
      </c>
      <c r="S171" s="230">
        <v>0</v>
      </c>
      <c r="T171" s="231">
        <f>S171*H171</f>
        <v>0</v>
      </c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232" t="s">
        <v>150</v>
      </c>
      <c r="AT171" s="232" t="s">
        <v>146</v>
      </c>
      <c r="AU171" s="232" t="s">
        <v>83</v>
      </c>
      <c r="AY171" s="17" t="s">
        <v>141</v>
      </c>
      <c r="BE171" s="233">
        <f>IF(N171="základní",J171,0)</f>
        <v>0</v>
      </c>
      <c r="BF171" s="233">
        <f>IF(N171="snížená",J171,0)</f>
        <v>0</v>
      </c>
      <c r="BG171" s="233">
        <f>IF(N171="zákl. přenesená",J171,0)</f>
        <v>0</v>
      </c>
      <c r="BH171" s="233">
        <f>IF(N171="sníž. přenesená",J171,0)</f>
        <v>0</v>
      </c>
      <c r="BI171" s="233">
        <f>IF(N171="nulová",J171,0)</f>
        <v>0</v>
      </c>
      <c r="BJ171" s="17" t="s">
        <v>81</v>
      </c>
      <c r="BK171" s="233">
        <f>ROUND(I171*H171,2)</f>
        <v>0</v>
      </c>
      <c r="BL171" s="17" t="s">
        <v>150</v>
      </c>
      <c r="BM171" s="232" t="s">
        <v>217</v>
      </c>
    </row>
    <row r="172" s="13" customFormat="1">
      <c r="A172" s="13"/>
      <c r="B172" s="234"/>
      <c r="C172" s="235"/>
      <c r="D172" s="236" t="s">
        <v>160</v>
      </c>
      <c r="E172" s="235"/>
      <c r="F172" s="238" t="s">
        <v>200</v>
      </c>
      <c r="G172" s="235"/>
      <c r="H172" s="239">
        <v>0.20999999999999999</v>
      </c>
      <c r="I172" s="240"/>
      <c r="J172" s="235"/>
      <c r="K172" s="235"/>
      <c r="L172" s="241"/>
      <c r="M172" s="242"/>
      <c r="N172" s="243"/>
      <c r="O172" s="243"/>
      <c r="P172" s="243"/>
      <c r="Q172" s="243"/>
      <c r="R172" s="243"/>
      <c r="S172" s="243"/>
      <c r="T172" s="244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45" t="s">
        <v>160</v>
      </c>
      <c r="AU172" s="245" t="s">
        <v>83</v>
      </c>
      <c r="AV172" s="13" t="s">
        <v>83</v>
      </c>
      <c r="AW172" s="13" t="s">
        <v>4</v>
      </c>
      <c r="AX172" s="13" t="s">
        <v>81</v>
      </c>
      <c r="AY172" s="245" t="s">
        <v>141</v>
      </c>
    </row>
    <row r="173" s="12" customFormat="1" ht="22.8" customHeight="1">
      <c r="A173" s="12"/>
      <c r="B173" s="204"/>
      <c r="C173" s="205"/>
      <c r="D173" s="206" t="s">
        <v>72</v>
      </c>
      <c r="E173" s="218" t="s">
        <v>218</v>
      </c>
      <c r="F173" s="218" t="s">
        <v>219</v>
      </c>
      <c r="G173" s="205"/>
      <c r="H173" s="205"/>
      <c r="I173" s="208"/>
      <c r="J173" s="219">
        <f>BK173</f>
        <v>0</v>
      </c>
      <c r="K173" s="205"/>
      <c r="L173" s="210"/>
      <c r="M173" s="211"/>
      <c r="N173" s="212"/>
      <c r="O173" s="212"/>
      <c r="P173" s="213">
        <f>P174</f>
        <v>0</v>
      </c>
      <c r="Q173" s="212"/>
      <c r="R173" s="213">
        <f>R174</f>
        <v>0</v>
      </c>
      <c r="S173" s="212"/>
      <c r="T173" s="214">
        <f>T174</f>
        <v>0</v>
      </c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R173" s="215" t="s">
        <v>81</v>
      </c>
      <c r="AT173" s="216" t="s">
        <v>72</v>
      </c>
      <c r="AU173" s="216" t="s">
        <v>81</v>
      </c>
      <c r="AY173" s="215" t="s">
        <v>141</v>
      </c>
      <c r="BK173" s="217">
        <f>BK174</f>
        <v>0</v>
      </c>
    </row>
    <row r="174" s="2" customFormat="1" ht="21.75" customHeight="1">
      <c r="A174" s="38"/>
      <c r="B174" s="39"/>
      <c r="C174" s="220" t="s">
        <v>220</v>
      </c>
      <c r="D174" s="220" t="s">
        <v>146</v>
      </c>
      <c r="E174" s="221" t="s">
        <v>221</v>
      </c>
      <c r="F174" s="222" t="s">
        <v>222</v>
      </c>
      <c r="G174" s="223" t="s">
        <v>186</v>
      </c>
      <c r="H174" s="224">
        <v>2</v>
      </c>
      <c r="I174" s="225"/>
      <c r="J174" s="226">
        <f>ROUND(I174*H174,2)</f>
        <v>0</v>
      </c>
      <c r="K174" s="227"/>
      <c r="L174" s="44"/>
      <c r="M174" s="228" t="s">
        <v>1</v>
      </c>
      <c r="N174" s="229" t="s">
        <v>38</v>
      </c>
      <c r="O174" s="91"/>
      <c r="P174" s="230">
        <f>O174*H174</f>
        <v>0</v>
      </c>
      <c r="Q174" s="230">
        <v>0</v>
      </c>
      <c r="R174" s="230">
        <f>Q174*H174</f>
        <v>0</v>
      </c>
      <c r="S174" s="230">
        <v>0</v>
      </c>
      <c r="T174" s="231">
        <f>S174*H174</f>
        <v>0</v>
      </c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232" t="s">
        <v>150</v>
      </c>
      <c r="AT174" s="232" t="s">
        <v>146</v>
      </c>
      <c r="AU174" s="232" t="s">
        <v>83</v>
      </c>
      <c r="AY174" s="17" t="s">
        <v>141</v>
      </c>
      <c r="BE174" s="233">
        <f>IF(N174="základní",J174,0)</f>
        <v>0</v>
      </c>
      <c r="BF174" s="233">
        <f>IF(N174="snížená",J174,0)</f>
        <v>0</v>
      </c>
      <c r="BG174" s="233">
        <f>IF(N174="zákl. přenesená",J174,0)</f>
        <v>0</v>
      </c>
      <c r="BH174" s="233">
        <f>IF(N174="sníž. přenesená",J174,0)</f>
        <v>0</v>
      </c>
      <c r="BI174" s="233">
        <f>IF(N174="nulová",J174,0)</f>
        <v>0</v>
      </c>
      <c r="BJ174" s="17" t="s">
        <v>81</v>
      </c>
      <c r="BK174" s="233">
        <f>ROUND(I174*H174,2)</f>
        <v>0</v>
      </c>
      <c r="BL174" s="17" t="s">
        <v>150</v>
      </c>
      <c r="BM174" s="232" t="s">
        <v>223</v>
      </c>
    </row>
    <row r="175" s="12" customFormat="1" ht="25.92" customHeight="1">
      <c r="A175" s="12"/>
      <c r="B175" s="204"/>
      <c r="C175" s="205"/>
      <c r="D175" s="206" t="s">
        <v>72</v>
      </c>
      <c r="E175" s="207" t="s">
        <v>224</v>
      </c>
      <c r="F175" s="207" t="s">
        <v>225</v>
      </c>
      <c r="G175" s="205"/>
      <c r="H175" s="205"/>
      <c r="I175" s="208"/>
      <c r="J175" s="209">
        <f>BK175</f>
        <v>0</v>
      </c>
      <c r="K175" s="205"/>
      <c r="L175" s="210"/>
      <c r="M175" s="211"/>
      <c r="N175" s="212"/>
      <c r="O175" s="212"/>
      <c r="P175" s="213">
        <f>P176+P185+P188+P191+P194+P208+P240+P245</f>
        <v>0</v>
      </c>
      <c r="Q175" s="212"/>
      <c r="R175" s="213">
        <f>R176+R185+R188+R191+R194+R208+R240+R245</f>
        <v>1.9122284000000001</v>
      </c>
      <c r="S175" s="212"/>
      <c r="T175" s="214">
        <f>T176+T185+T188+T191+T194+T208+T240+T245</f>
        <v>0.0051886499999999995</v>
      </c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R175" s="215" t="s">
        <v>83</v>
      </c>
      <c r="AT175" s="216" t="s">
        <v>72</v>
      </c>
      <c r="AU175" s="216" t="s">
        <v>73</v>
      </c>
      <c r="AY175" s="215" t="s">
        <v>141</v>
      </c>
      <c r="BK175" s="217">
        <f>BK176+BK185+BK188+BK191+BK194+BK208+BK240+BK245</f>
        <v>0</v>
      </c>
    </row>
    <row r="176" s="12" customFormat="1" ht="22.8" customHeight="1">
      <c r="A176" s="12"/>
      <c r="B176" s="204"/>
      <c r="C176" s="205"/>
      <c r="D176" s="206" t="s">
        <v>72</v>
      </c>
      <c r="E176" s="218" t="s">
        <v>226</v>
      </c>
      <c r="F176" s="218" t="s">
        <v>227</v>
      </c>
      <c r="G176" s="205"/>
      <c r="H176" s="205"/>
      <c r="I176" s="208"/>
      <c r="J176" s="219">
        <f>BK176</f>
        <v>0</v>
      </c>
      <c r="K176" s="205"/>
      <c r="L176" s="210"/>
      <c r="M176" s="211"/>
      <c r="N176" s="212"/>
      <c r="O176" s="212"/>
      <c r="P176" s="213">
        <f>SUM(P177:P184)</f>
        <v>0</v>
      </c>
      <c r="Q176" s="212"/>
      <c r="R176" s="213">
        <f>SUM(R177:R184)</f>
        <v>0</v>
      </c>
      <c r="S176" s="212"/>
      <c r="T176" s="214">
        <f>SUM(T177:T184)</f>
        <v>0</v>
      </c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R176" s="215" t="s">
        <v>83</v>
      </c>
      <c r="AT176" s="216" t="s">
        <v>72</v>
      </c>
      <c r="AU176" s="216" t="s">
        <v>81</v>
      </c>
      <c r="AY176" s="215" t="s">
        <v>141</v>
      </c>
      <c r="BK176" s="217">
        <f>SUM(BK177:BK184)</f>
        <v>0</v>
      </c>
    </row>
    <row r="177" s="2" customFormat="1" ht="21.75" customHeight="1">
      <c r="A177" s="38"/>
      <c r="B177" s="39"/>
      <c r="C177" s="220" t="s">
        <v>8</v>
      </c>
      <c r="D177" s="220" t="s">
        <v>146</v>
      </c>
      <c r="E177" s="221" t="s">
        <v>228</v>
      </c>
      <c r="F177" s="222" t="s">
        <v>229</v>
      </c>
      <c r="G177" s="223" t="s">
        <v>149</v>
      </c>
      <c r="H177" s="224">
        <v>3</v>
      </c>
      <c r="I177" s="225"/>
      <c r="J177" s="226">
        <f>ROUND(I177*H177,2)</f>
        <v>0</v>
      </c>
      <c r="K177" s="227"/>
      <c r="L177" s="44"/>
      <c r="M177" s="228" t="s">
        <v>1</v>
      </c>
      <c r="N177" s="229" t="s">
        <v>38</v>
      </c>
      <c r="O177" s="91"/>
      <c r="P177" s="230">
        <f>O177*H177</f>
        <v>0</v>
      </c>
      <c r="Q177" s="230">
        <v>0</v>
      </c>
      <c r="R177" s="230">
        <f>Q177*H177</f>
        <v>0</v>
      </c>
      <c r="S177" s="230">
        <v>0</v>
      </c>
      <c r="T177" s="231">
        <f>S177*H177</f>
        <v>0</v>
      </c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R177" s="232" t="s">
        <v>230</v>
      </c>
      <c r="AT177" s="232" t="s">
        <v>146</v>
      </c>
      <c r="AU177" s="232" t="s">
        <v>83</v>
      </c>
      <c r="AY177" s="17" t="s">
        <v>141</v>
      </c>
      <c r="BE177" s="233">
        <f>IF(N177="základní",J177,0)</f>
        <v>0</v>
      </c>
      <c r="BF177" s="233">
        <f>IF(N177="snížená",J177,0)</f>
        <v>0</v>
      </c>
      <c r="BG177" s="233">
        <f>IF(N177="zákl. přenesená",J177,0)</f>
        <v>0</v>
      </c>
      <c r="BH177" s="233">
        <f>IF(N177="sníž. přenesená",J177,0)</f>
        <v>0</v>
      </c>
      <c r="BI177" s="233">
        <f>IF(N177="nulová",J177,0)</f>
        <v>0</v>
      </c>
      <c r="BJ177" s="17" t="s">
        <v>81</v>
      </c>
      <c r="BK177" s="233">
        <f>ROUND(I177*H177,2)</f>
        <v>0</v>
      </c>
      <c r="BL177" s="17" t="s">
        <v>230</v>
      </c>
      <c r="BM177" s="232" t="s">
        <v>231</v>
      </c>
    </row>
    <row r="178" s="2" customFormat="1" ht="21.75" customHeight="1">
      <c r="A178" s="38"/>
      <c r="B178" s="39"/>
      <c r="C178" s="220" t="s">
        <v>230</v>
      </c>
      <c r="D178" s="220" t="s">
        <v>146</v>
      </c>
      <c r="E178" s="221" t="s">
        <v>232</v>
      </c>
      <c r="F178" s="222" t="s">
        <v>233</v>
      </c>
      <c r="G178" s="223" t="s">
        <v>149</v>
      </c>
      <c r="H178" s="224">
        <v>2</v>
      </c>
      <c r="I178" s="225"/>
      <c r="J178" s="226">
        <f>ROUND(I178*H178,2)</f>
        <v>0</v>
      </c>
      <c r="K178" s="227"/>
      <c r="L178" s="44"/>
      <c r="M178" s="228" t="s">
        <v>1</v>
      </c>
      <c r="N178" s="229" t="s">
        <v>38</v>
      </c>
      <c r="O178" s="91"/>
      <c r="P178" s="230">
        <f>O178*H178</f>
        <v>0</v>
      </c>
      <c r="Q178" s="230">
        <v>0</v>
      </c>
      <c r="R178" s="230">
        <f>Q178*H178</f>
        <v>0</v>
      </c>
      <c r="S178" s="230">
        <v>0</v>
      </c>
      <c r="T178" s="231">
        <f>S178*H178</f>
        <v>0</v>
      </c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R178" s="232" t="s">
        <v>230</v>
      </c>
      <c r="AT178" s="232" t="s">
        <v>146</v>
      </c>
      <c r="AU178" s="232" t="s">
        <v>83</v>
      </c>
      <c r="AY178" s="17" t="s">
        <v>141</v>
      </c>
      <c r="BE178" s="233">
        <f>IF(N178="základní",J178,0)</f>
        <v>0</v>
      </c>
      <c r="BF178" s="233">
        <f>IF(N178="snížená",J178,0)</f>
        <v>0</v>
      </c>
      <c r="BG178" s="233">
        <f>IF(N178="zákl. přenesená",J178,0)</f>
        <v>0</v>
      </c>
      <c r="BH178" s="233">
        <f>IF(N178="sníž. přenesená",J178,0)</f>
        <v>0</v>
      </c>
      <c r="BI178" s="233">
        <f>IF(N178="nulová",J178,0)</f>
        <v>0</v>
      </c>
      <c r="BJ178" s="17" t="s">
        <v>81</v>
      </c>
      <c r="BK178" s="233">
        <f>ROUND(I178*H178,2)</f>
        <v>0</v>
      </c>
      <c r="BL178" s="17" t="s">
        <v>230</v>
      </c>
      <c r="BM178" s="232" t="s">
        <v>234</v>
      </c>
    </row>
    <row r="179" s="2" customFormat="1" ht="16.5" customHeight="1">
      <c r="A179" s="38"/>
      <c r="B179" s="39"/>
      <c r="C179" s="220" t="s">
        <v>235</v>
      </c>
      <c r="D179" s="220" t="s">
        <v>146</v>
      </c>
      <c r="E179" s="221" t="s">
        <v>236</v>
      </c>
      <c r="F179" s="222" t="s">
        <v>237</v>
      </c>
      <c r="G179" s="223" t="s">
        <v>149</v>
      </c>
      <c r="H179" s="224">
        <v>2</v>
      </c>
      <c r="I179" s="225"/>
      <c r="J179" s="226">
        <f>ROUND(I179*H179,2)</f>
        <v>0</v>
      </c>
      <c r="K179" s="227"/>
      <c r="L179" s="44"/>
      <c r="M179" s="228" t="s">
        <v>1</v>
      </c>
      <c r="N179" s="229" t="s">
        <v>38</v>
      </c>
      <c r="O179" s="91"/>
      <c r="P179" s="230">
        <f>O179*H179</f>
        <v>0</v>
      </c>
      <c r="Q179" s="230">
        <v>0</v>
      </c>
      <c r="R179" s="230">
        <f>Q179*H179</f>
        <v>0</v>
      </c>
      <c r="S179" s="230">
        <v>0</v>
      </c>
      <c r="T179" s="231">
        <f>S179*H179</f>
        <v>0</v>
      </c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R179" s="232" t="s">
        <v>230</v>
      </c>
      <c r="AT179" s="232" t="s">
        <v>146</v>
      </c>
      <c r="AU179" s="232" t="s">
        <v>83</v>
      </c>
      <c r="AY179" s="17" t="s">
        <v>141</v>
      </c>
      <c r="BE179" s="233">
        <f>IF(N179="základní",J179,0)</f>
        <v>0</v>
      </c>
      <c r="BF179" s="233">
        <f>IF(N179="snížená",J179,0)</f>
        <v>0</v>
      </c>
      <c r="BG179" s="233">
        <f>IF(N179="zákl. přenesená",J179,0)</f>
        <v>0</v>
      </c>
      <c r="BH179" s="233">
        <f>IF(N179="sníž. přenesená",J179,0)</f>
        <v>0</v>
      </c>
      <c r="BI179" s="233">
        <f>IF(N179="nulová",J179,0)</f>
        <v>0</v>
      </c>
      <c r="BJ179" s="17" t="s">
        <v>81</v>
      </c>
      <c r="BK179" s="233">
        <f>ROUND(I179*H179,2)</f>
        <v>0</v>
      </c>
      <c r="BL179" s="17" t="s">
        <v>230</v>
      </c>
      <c r="BM179" s="232" t="s">
        <v>238</v>
      </c>
    </row>
    <row r="180" s="2" customFormat="1" ht="24.15" customHeight="1">
      <c r="A180" s="38"/>
      <c r="B180" s="39"/>
      <c r="C180" s="220" t="s">
        <v>239</v>
      </c>
      <c r="D180" s="220" t="s">
        <v>146</v>
      </c>
      <c r="E180" s="221" t="s">
        <v>240</v>
      </c>
      <c r="F180" s="222" t="s">
        <v>241</v>
      </c>
      <c r="G180" s="223" t="s">
        <v>149</v>
      </c>
      <c r="H180" s="224">
        <v>1</v>
      </c>
      <c r="I180" s="225"/>
      <c r="J180" s="226">
        <f>ROUND(I180*H180,2)</f>
        <v>0</v>
      </c>
      <c r="K180" s="227"/>
      <c r="L180" s="44"/>
      <c r="M180" s="228" t="s">
        <v>1</v>
      </c>
      <c r="N180" s="229" t="s">
        <v>38</v>
      </c>
      <c r="O180" s="91"/>
      <c r="P180" s="230">
        <f>O180*H180</f>
        <v>0</v>
      </c>
      <c r="Q180" s="230">
        <v>0</v>
      </c>
      <c r="R180" s="230">
        <f>Q180*H180</f>
        <v>0</v>
      </c>
      <c r="S180" s="230">
        <v>0</v>
      </c>
      <c r="T180" s="231">
        <f>S180*H180</f>
        <v>0</v>
      </c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R180" s="232" t="s">
        <v>230</v>
      </c>
      <c r="AT180" s="232" t="s">
        <v>146</v>
      </c>
      <c r="AU180" s="232" t="s">
        <v>83</v>
      </c>
      <c r="AY180" s="17" t="s">
        <v>141</v>
      </c>
      <c r="BE180" s="233">
        <f>IF(N180="základní",J180,0)</f>
        <v>0</v>
      </c>
      <c r="BF180" s="233">
        <f>IF(N180="snížená",J180,0)</f>
        <v>0</v>
      </c>
      <c r="BG180" s="233">
        <f>IF(N180="zákl. přenesená",J180,0)</f>
        <v>0</v>
      </c>
      <c r="BH180" s="233">
        <f>IF(N180="sníž. přenesená",J180,0)</f>
        <v>0</v>
      </c>
      <c r="BI180" s="233">
        <f>IF(N180="nulová",J180,0)</f>
        <v>0</v>
      </c>
      <c r="BJ180" s="17" t="s">
        <v>81</v>
      </c>
      <c r="BK180" s="233">
        <f>ROUND(I180*H180,2)</f>
        <v>0</v>
      </c>
      <c r="BL180" s="17" t="s">
        <v>230</v>
      </c>
      <c r="BM180" s="232" t="s">
        <v>242</v>
      </c>
    </row>
    <row r="181" s="2" customFormat="1" ht="16.5" customHeight="1">
      <c r="A181" s="38"/>
      <c r="B181" s="39"/>
      <c r="C181" s="220" t="s">
        <v>243</v>
      </c>
      <c r="D181" s="220" t="s">
        <v>146</v>
      </c>
      <c r="E181" s="221" t="s">
        <v>244</v>
      </c>
      <c r="F181" s="222" t="s">
        <v>245</v>
      </c>
      <c r="G181" s="223" t="s">
        <v>149</v>
      </c>
      <c r="H181" s="224">
        <v>3</v>
      </c>
      <c r="I181" s="225"/>
      <c r="J181" s="226">
        <f>ROUND(I181*H181,2)</f>
        <v>0</v>
      </c>
      <c r="K181" s="227"/>
      <c r="L181" s="44"/>
      <c r="M181" s="228" t="s">
        <v>1</v>
      </c>
      <c r="N181" s="229" t="s">
        <v>38</v>
      </c>
      <c r="O181" s="91"/>
      <c r="P181" s="230">
        <f>O181*H181</f>
        <v>0</v>
      </c>
      <c r="Q181" s="230">
        <v>0</v>
      </c>
      <c r="R181" s="230">
        <f>Q181*H181</f>
        <v>0</v>
      </c>
      <c r="S181" s="230">
        <v>0</v>
      </c>
      <c r="T181" s="231">
        <f>S181*H181</f>
        <v>0</v>
      </c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R181" s="232" t="s">
        <v>230</v>
      </c>
      <c r="AT181" s="232" t="s">
        <v>146</v>
      </c>
      <c r="AU181" s="232" t="s">
        <v>83</v>
      </c>
      <c r="AY181" s="17" t="s">
        <v>141</v>
      </c>
      <c r="BE181" s="233">
        <f>IF(N181="základní",J181,0)</f>
        <v>0</v>
      </c>
      <c r="BF181" s="233">
        <f>IF(N181="snížená",J181,0)</f>
        <v>0</v>
      </c>
      <c r="BG181" s="233">
        <f>IF(N181="zákl. přenesená",J181,0)</f>
        <v>0</v>
      </c>
      <c r="BH181" s="233">
        <f>IF(N181="sníž. přenesená",J181,0)</f>
        <v>0</v>
      </c>
      <c r="BI181" s="233">
        <f>IF(N181="nulová",J181,0)</f>
        <v>0</v>
      </c>
      <c r="BJ181" s="17" t="s">
        <v>81</v>
      </c>
      <c r="BK181" s="233">
        <f>ROUND(I181*H181,2)</f>
        <v>0</v>
      </c>
      <c r="BL181" s="17" t="s">
        <v>230</v>
      </c>
      <c r="BM181" s="232" t="s">
        <v>246</v>
      </c>
    </row>
    <row r="182" s="2" customFormat="1" ht="16.5" customHeight="1">
      <c r="A182" s="38"/>
      <c r="B182" s="39"/>
      <c r="C182" s="220" t="s">
        <v>247</v>
      </c>
      <c r="D182" s="220" t="s">
        <v>146</v>
      </c>
      <c r="E182" s="221" t="s">
        <v>248</v>
      </c>
      <c r="F182" s="222" t="s">
        <v>249</v>
      </c>
      <c r="G182" s="223" t="s">
        <v>149</v>
      </c>
      <c r="H182" s="224">
        <v>2</v>
      </c>
      <c r="I182" s="225"/>
      <c r="J182" s="226">
        <f>ROUND(I182*H182,2)</f>
        <v>0</v>
      </c>
      <c r="K182" s="227"/>
      <c r="L182" s="44"/>
      <c r="M182" s="228" t="s">
        <v>1</v>
      </c>
      <c r="N182" s="229" t="s">
        <v>38</v>
      </c>
      <c r="O182" s="91"/>
      <c r="P182" s="230">
        <f>O182*H182</f>
        <v>0</v>
      </c>
      <c r="Q182" s="230">
        <v>0</v>
      </c>
      <c r="R182" s="230">
        <f>Q182*H182</f>
        <v>0</v>
      </c>
      <c r="S182" s="230">
        <v>0</v>
      </c>
      <c r="T182" s="231">
        <f>S182*H182</f>
        <v>0</v>
      </c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R182" s="232" t="s">
        <v>230</v>
      </c>
      <c r="AT182" s="232" t="s">
        <v>146</v>
      </c>
      <c r="AU182" s="232" t="s">
        <v>83</v>
      </c>
      <c r="AY182" s="17" t="s">
        <v>141</v>
      </c>
      <c r="BE182" s="233">
        <f>IF(N182="základní",J182,0)</f>
        <v>0</v>
      </c>
      <c r="BF182" s="233">
        <f>IF(N182="snížená",J182,0)</f>
        <v>0</v>
      </c>
      <c r="BG182" s="233">
        <f>IF(N182="zákl. přenesená",J182,0)</f>
        <v>0</v>
      </c>
      <c r="BH182" s="233">
        <f>IF(N182="sníž. přenesená",J182,0)</f>
        <v>0</v>
      </c>
      <c r="BI182" s="233">
        <f>IF(N182="nulová",J182,0)</f>
        <v>0</v>
      </c>
      <c r="BJ182" s="17" t="s">
        <v>81</v>
      </c>
      <c r="BK182" s="233">
        <f>ROUND(I182*H182,2)</f>
        <v>0</v>
      </c>
      <c r="BL182" s="17" t="s">
        <v>230</v>
      </c>
      <c r="BM182" s="232" t="s">
        <v>250</v>
      </c>
    </row>
    <row r="183" s="2" customFormat="1" ht="16.5" customHeight="1">
      <c r="A183" s="38"/>
      <c r="B183" s="39"/>
      <c r="C183" s="220" t="s">
        <v>7</v>
      </c>
      <c r="D183" s="220" t="s">
        <v>146</v>
      </c>
      <c r="E183" s="221" t="s">
        <v>251</v>
      </c>
      <c r="F183" s="222" t="s">
        <v>252</v>
      </c>
      <c r="G183" s="223" t="s">
        <v>149</v>
      </c>
      <c r="H183" s="224">
        <v>2</v>
      </c>
      <c r="I183" s="225"/>
      <c r="J183" s="226">
        <f>ROUND(I183*H183,2)</f>
        <v>0</v>
      </c>
      <c r="K183" s="227"/>
      <c r="L183" s="44"/>
      <c r="M183" s="228" t="s">
        <v>1</v>
      </c>
      <c r="N183" s="229" t="s">
        <v>38</v>
      </c>
      <c r="O183" s="91"/>
      <c r="P183" s="230">
        <f>O183*H183</f>
        <v>0</v>
      </c>
      <c r="Q183" s="230">
        <v>0</v>
      </c>
      <c r="R183" s="230">
        <f>Q183*H183</f>
        <v>0</v>
      </c>
      <c r="S183" s="230">
        <v>0</v>
      </c>
      <c r="T183" s="231">
        <f>S183*H183</f>
        <v>0</v>
      </c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R183" s="232" t="s">
        <v>230</v>
      </c>
      <c r="AT183" s="232" t="s">
        <v>146</v>
      </c>
      <c r="AU183" s="232" t="s">
        <v>83</v>
      </c>
      <c r="AY183" s="17" t="s">
        <v>141</v>
      </c>
      <c r="BE183" s="233">
        <f>IF(N183="základní",J183,0)</f>
        <v>0</v>
      </c>
      <c r="BF183" s="233">
        <f>IF(N183="snížená",J183,0)</f>
        <v>0</v>
      </c>
      <c r="BG183" s="233">
        <f>IF(N183="zákl. přenesená",J183,0)</f>
        <v>0</v>
      </c>
      <c r="BH183" s="233">
        <f>IF(N183="sníž. přenesená",J183,0)</f>
        <v>0</v>
      </c>
      <c r="BI183" s="233">
        <f>IF(N183="nulová",J183,0)</f>
        <v>0</v>
      </c>
      <c r="BJ183" s="17" t="s">
        <v>81</v>
      </c>
      <c r="BK183" s="233">
        <f>ROUND(I183*H183,2)</f>
        <v>0</v>
      </c>
      <c r="BL183" s="17" t="s">
        <v>230</v>
      </c>
      <c r="BM183" s="232" t="s">
        <v>253</v>
      </c>
    </row>
    <row r="184" s="2" customFormat="1" ht="16.5" customHeight="1">
      <c r="A184" s="38"/>
      <c r="B184" s="39"/>
      <c r="C184" s="220" t="s">
        <v>254</v>
      </c>
      <c r="D184" s="220" t="s">
        <v>146</v>
      </c>
      <c r="E184" s="221" t="s">
        <v>255</v>
      </c>
      <c r="F184" s="222" t="s">
        <v>256</v>
      </c>
      <c r="G184" s="223" t="s">
        <v>149</v>
      </c>
      <c r="H184" s="224">
        <v>1</v>
      </c>
      <c r="I184" s="225"/>
      <c r="J184" s="226">
        <f>ROUND(I184*H184,2)</f>
        <v>0</v>
      </c>
      <c r="K184" s="227"/>
      <c r="L184" s="44"/>
      <c r="M184" s="228" t="s">
        <v>1</v>
      </c>
      <c r="N184" s="229" t="s">
        <v>38</v>
      </c>
      <c r="O184" s="91"/>
      <c r="P184" s="230">
        <f>O184*H184</f>
        <v>0</v>
      </c>
      <c r="Q184" s="230">
        <v>0</v>
      </c>
      <c r="R184" s="230">
        <f>Q184*H184</f>
        <v>0</v>
      </c>
      <c r="S184" s="230">
        <v>0</v>
      </c>
      <c r="T184" s="231">
        <f>S184*H184</f>
        <v>0</v>
      </c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R184" s="232" t="s">
        <v>230</v>
      </c>
      <c r="AT184" s="232" t="s">
        <v>146</v>
      </c>
      <c r="AU184" s="232" t="s">
        <v>83</v>
      </c>
      <c r="AY184" s="17" t="s">
        <v>141</v>
      </c>
      <c r="BE184" s="233">
        <f>IF(N184="základní",J184,0)</f>
        <v>0</v>
      </c>
      <c r="BF184" s="233">
        <f>IF(N184="snížená",J184,0)</f>
        <v>0</v>
      </c>
      <c r="BG184" s="233">
        <f>IF(N184="zákl. přenesená",J184,0)</f>
        <v>0</v>
      </c>
      <c r="BH184" s="233">
        <f>IF(N184="sníž. přenesená",J184,0)</f>
        <v>0</v>
      </c>
      <c r="BI184" s="233">
        <f>IF(N184="nulová",J184,0)</f>
        <v>0</v>
      </c>
      <c r="BJ184" s="17" t="s">
        <v>81</v>
      </c>
      <c r="BK184" s="233">
        <f>ROUND(I184*H184,2)</f>
        <v>0</v>
      </c>
      <c r="BL184" s="17" t="s">
        <v>230</v>
      </c>
      <c r="BM184" s="232" t="s">
        <v>257</v>
      </c>
    </row>
    <row r="185" s="12" customFormat="1" ht="22.8" customHeight="1">
      <c r="A185" s="12"/>
      <c r="B185" s="204"/>
      <c r="C185" s="205"/>
      <c r="D185" s="206" t="s">
        <v>72</v>
      </c>
      <c r="E185" s="218" t="s">
        <v>258</v>
      </c>
      <c r="F185" s="218" t="s">
        <v>259</v>
      </c>
      <c r="G185" s="205"/>
      <c r="H185" s="205"/>
      <c r="I185" s="208"/>
      <c r="J185" s="219">
        <f>BK185</f>
        <v>0</v>
      </c>
      <c r="K185" s="205"/>
      <c r="L185" s="210"/>
      <c r="M185" s="211"/>
      <c r="N185" s="212"/>
      <c r="O185" s="212"/>
      <c r="P185" s="213">
        <f>SUM(P186:P187)</f>
        <v>0</v>
      </c>
      <c r="Q185" s="212"/>
      <c r="R185" s="213">
        <f>SUM(R186:R187)</f>
        <v>0</v>
      </c>
      <c r="S185" s="212"/>
      <c r="T185" s="214">
        <f>SUM(T186:T187)</f>
        <v>0</v>
      </c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R185" s="215" t="s">
        <v>83</v>
      </c>
      <c r="AT185" s="216" t="s">
        <v>72</v>
      </c>
      <c r="AU185" s="216" t="s">
        <v>81</v>
      </c>
      <c r="AY185" s="215" t="s">
        <v>141</v>
      </c>
      <c r="BK185" s="217">
        <f>SUM(BK186:BK187)</f>
        <v>0</v>
      </c>
    </row>
    <row r="186" s="2" customFormat="1" ht="16.5" customHeight="1">
      <c r="A186" s="38"/>
      <c r="B186" s="39"/>
      <c r="C186" s="220" t="s">
        <v>260</v>
      </c>
      <c r="D186" s="220" t="s">
        <v>146</v>
      </c>
      <c r="E186" s="221" t="s">
        <v>261</v>
      </c>
      <c r="F186" s="222" t="s">
        <v>262</v>
      </c>
      <c r="G186" s="223" t="s">
        <v>263</v>
      </c>
      <c r="H186" s="224">
        <v>1</v>
      </c>
      <c r="I186" s="225"/>
      <c r="J186" s="226">
        <f>ROUND(I186*H186,2)</f>
        <v>0</v>
      </c>
      <c r="K186" s="227"/>
      <c r="L186" s="44"/>
      <c r="M186" s="228" t="s">
        <v>1</v>
      </c>
      <c r="N186" s="229" t="s">
        <v>38</v>
      </c>
      <c r="O186" s="91"/>
      <c r="P186" s="230">
        <f>O186*H186</f>
        <v>0</v>
      </c>
      <c r="Q186" s="230">
        <v>0</v>
      </c>
      <c r="R186" s="230">
        <f>Q186*H186</f>
        <v>0</v>
      </c>
      <c r="S186" s="230">
        <v>0</v>
      </c>
      <c r="T186" s="231">
        <f>S186*H186</f>
        <v>0</v>
      </c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R186" s="232" t="s">
        <v>230</v>
      </c>
      <c r="AT186" s="232" t="s">
        <v>146</v>
      </c>
      <c r="AU186" s="232" t="s">
        <v>83</v>
      </c>
      <c r="AY186" s="17" t="s">
        <v>141</v>
      </c>
      <c r="BE186" s="233">
        <f>IF(N186="základní",J186,0)</f>
        <v>0</v>
      </c>
      <c r="BF186" s="233">
        <f>IF(N186="snížená",J186,0)</f>
        <v>0</v>
      </c>
      <c r="BG186" s="233">
        <f>IF(N186="zákl. přenesená",J186,0)</f>
        <v>0</v>
      </c>
      <c r="BH186" s="233">
        <f>IF(N186="sníž. přenesená",J186,0)</f>
        <v>0</v>
      </c>
      <c r="BI186" s="233">
        <f>IF(N186="nulová",J186,0)</f>
        <v>0</v>
      </c>
      <c r="BJ186" s="17" t="s">
        <v>81</v>
      </c>
      <c r="BK186" s="233">
        <f>ROUND(I186*H186,2)</f>
        <v>0</v>
      </c>
      <c r="BL186" s="17" t="s">
        <v>230</v>
      </c>
      <c r="BM186" s="232" t="s">
        <v>264</v>
      </c>
    </row>
    <row r="187" s="2" customFormat="1" ht="16.5" customHeight="1">
      <c r="A187" s="38"/>
      <c r="B187" s="39"/>
      <c r="C187" s="220" t="s">
        <v>265</v>
      </c>
      <c r="D187" s="220" t="s">
        <v>146</v>
      </c>
      <c r="E187" s="221" t="s">
        <v>266</v>
      </c>
      <c r="F187" s="222" t="s">
        <v>267</v>
      </c>
      <c r="G187" s="223" t="s">
        <v>149</v>
      </c>
      <c r="H187" s="224">
        <v>1</v>
      </c>
      <c r="I187" s="225"/>
      <c r="J187" s="226">
        <f>ROUND(I187*H187,2)</f>
        <v>0</v>
      </c>
      <c r="K187" s="227"/>
      <c r="L187" s="44"/>
      <c r="M187" s="228" t="s">
        <v>1</v>
      </c>
      <c r="N187" s="229" t="s">
        <v>38</v>
      </c>
      <c r="O187" s="91"/>
      <c r="P187" s="230">
        <f>O187*H187</f>
        <v>0</v>
      </c>
      <c r="Q187" s="230">
        <v>0</v>
      </c>
      <c r="R187" s="230">
        <f>Q187*H187</f>
        <v>0</v>
      </c>
      <c r="S187" s="230">
        <v>0</v>
      </c>
      <c r="T187" s="231">
        <f>S187*H187</f>
        <v>0</v>
      </c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232" t="s">
        <v>230</v>
      </c>
      <c r="AT187" s="232" t="s">
        <v>146</v>
      </c>
      <c r="AU187" s="232" t="s">
        <v>83</v>
      </c>
      <c r="AY187" s="17" t="s">
        <v>141</v>
      </c>
      <c r="BE187" s="233">
        <f>IF(N187="základní",J187,0)</f>
        <v>0</v>
      </c>
      <c r="BF187" s="233">
        <f>IF(N187="snížená",J187,0)</f>
        <v>0</v>
      </c>
      <c r="BG187" s="233">
        <f>IF(N187="zákl. přenesená",J187,0)</f>
        <v>0</v>
      </c>
      <c r="BH187" s="233">
        <f>IF(N187="sníž. přenesená",J187,0)</f>
        <v>0</v>
      </c>
      <c r="BI187" s="233">
        <f>IF(N187="nulová",J187,0)</f>
        <v>0</v>
      </c>
      <c r="BJ187" s="17" t="s">
        <v>81</v>
      </c>
      <c r="BK187" s="233">
        <f>ROUND(I187*H187,2)</f>
        <v>0</v>
      </c>
      <c r="BL187" s="17" t="s">
        <v>230</v>
      </c>
      <c r="BM187" s="232" t="s">
        <v>268</v>
      </c>
    </row>
    <row r="188" s="12" customFormat="1" ht="22.8" customHeight="1">
      <c r="A188" s="12"/>
      <c r="B188" s="204"/>
      <c r="C188" s="205"/>
      <c r="D188" s="206" t="s">
        <v>72</v>
      </c>
      <c r="E188" s="218" t="s">
        <v>269</v>
      </c>
      <c r="F188" s="218" t="s">
        <v>270</v>
      </c>
      <c r="G188" s="205"/>
      <c r="H188" s="205"/>
      <c r="I188" s="208"/>
      <c r="J188" s="219">
        <f>BK188</f>
        <v>0</v>
      </c>
      <c r="K188" s="205"/>
      <c r="L188" s="210"/>
      <c r="M188" s="211"/>
      <c r="N188" s="212"/>
      <c r="O188" s="212"/>
      <c r="P188" s="213">
        <f>SUM(P189:P190)</f>
        <v>0</v>
      </c>
      <c r="Q188" s="212"/>
      <c r="R188" s="213">
        <f>SUM(R189:R190)</f>
        <v>0</v>
      </c>
      <c r="S188" s="212"/>
      <c r="T188" s="214">
        <f>SUM(T189:T190)</f>
        <v>0</v>
      </c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R188" s="215" t="s">
        <v>83</v>
      </c>
      <c r="AT188" s="216" t="s">
        <v>72</v>
      </c>
      <c r="AU188" s="216" t="s">
        <v>81</v>
      </c>
      <c r="AY188" s="215" t="s">
        <v>141</v>
      </c>
      <c r="BK188" s="217">
        <f>SUM(BK189:BK190)</f>
        <v>0</v>
      </c>
    </row>
    <row r="189" s="2" customFormat="1" ht="16.5" customHeight="1">
      <c r="A189" s="38"/>
      <c r="B189" s="39"/>
      <c r="C189" s="220" t="s">
        <v>271</v>
      </c>
      <c r="D189" s="220" t="s">
        <v>146</v>
      </c>
      <c r="E189" s="221" t="s">
        <v>272</v>
      </c>
      <c r="F189" s="222" t="s">
        <v>273</v>
      </c>
      <c r="G189" s="223" t="s">
        <v>149</v>
      </c>
      <c r="H189" s="224">
        <v>2</v>
      </c>
      <c r="I189" s="225"/>
      <c r="J189" s="226">
        <f>ROUND(I189*H189,2)</f>
        <v>0</v>
      </c>
      <c r="K189" s="227"/>
      <c r="L189" s="44"/>
      <c r="M189" s="228" t="s">
        <v>1</v>
      </c>
      <c r="N189" s="229" t="s">
        <v>38</v>
      </c>
      <c r="O189" s="91"/>
      <c r="P189" s="230">
        <f>O189*H189</f>
        <v>0</v>
      </c>
      <c r="Q189" s="230">
        <v>0</v>
      </c>
      <c r="R189" s="230">
        <f>Q189*H189</f>
        <v>0</v>
      </c>
      <c r="S189" s="230">
        <v>0</v>
      </c>
      <c r="T189" s="231">
        <f>S189*H189</f>
        <v>0</v>
      </c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R189" s="232" t="s">
        <v>230</v>
      </c>
      <c r="AT189" s="232" t="s">
        <v>146</v>
      </c>
      <c r="AU189" s="232" t="s">
        <v>83</v>
      </c>
      <c r="AY189" s="17" t="s">
        <v>141</v>
      </c>
      <c r="BE189" s="233">
        <f>IF(N189="základní",J189,0)</f>
        <v>0</v>
      </c>
      <c r="BF189" s="233">
        <f>IF(N189="snížená",J189,0)</f>
        <v>0</v>
      </c>
      <c r="BG189" s="233">
        <f>IF(N189="zákl. přenesená",J189,0)</f>
        <v>0</v>
      </c>
      <c r="BH189" s="233">
        <f>IF(N189="sníž. přenesená",J189,0)</f>
        <v>0</v>
      </c>
      <c r="BI189" s="233">
        <f>IF(N189="nulová",J189,0)</f>
        <v>0</v>
      </c>
      <c r="BJ189" s="17" t="s">
        <v>81</v>
      </c>
      <c r="BK189" s="233">
        <f>ROUND(I189*H189,2)</f>
        <v>0</v>
      </c>
      <c r="BL189" s="17" t="s">
        <v>230</v>
      </c>
      <c r="BM189" s="232" t="s">
        <v>274</v>
      </c>
    </row>
    <row r="190" s="2" customFormat="1" ht="16.5" customHeight="1">
      <c r="A190" s="38"/>
      <c r="B190" s="39"/>
      <c r="C190" s="220" t="s">
        <v>275</v>
      </c>
      <c r="D190" s="220" t="s">
        <v>146</v>
      </c>
      <c r="E190" s="221" t="s">
        <v>276</v>
      </c>
      <c r="F190" s="222" t="s">
        <v>277</v>
      </c>
      <c r="G190" s="223" t="s">
        <v>149</v>
      </c>
      <c r="H190" s="224">
        <v>1</v>
      </c>
      <c r="I190" s="225"/>
      <c r="J190" s="226">
        <f>ROUND(I190*H190,2)</f>
        <v>0</v>
      </c>
      <c r="K190" s="227"/>
      <c r="L190" s="44"/>
      <c r="M190" s="228" t="s">
        <v>1</v>
      </c>
      <c r="N190" s="229" t="s">
        <v>38</v>
      </c>
      <c r="O190" s="91"/>
      <c r="P190" s="230">
        <f>O190*H190</f>
        <v>0</v>
      </c>
      <c r="Q190" s="230">
        <v>0</v>
      </c>
      <c r="R190" s="230">
        <f>Q190*H190</f>
        <v>0</v>
      </c>
      <c r="S190" s="230">
        <v>0</v>
      </c>
      <c r="T190" s="231">
        <f>S190*H190</f>
        <v>0</v>
      </c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232" t="s">
        <v>230</v>
      </c>
      <c r="AT190" s="232" t="s">
        <v>146</v>
      </c>
      <c r="AU190" s="232" t="s">
        <v>83</v>
      </c>
      <c r="AY190" s="17" t="s">
        <v>141</v>
      </c>
      <c r="BE190" s="233">
        <f>IF(N190="základní",J190,0)</f>
        <v>0</v>
      </c>
      <c r="BF190" s="233">
        <f>IF(N190="snížená",J190,0)</f>
        <v>0</v>
      </c>
      <c r="BG190" s="233">
        <f>IF(N190="zákl. přenesená",J190,0)</f>
        <v>0</v>
      </c>
      <c r="BH190" s="233">
        <f>IF(N190="sníž. přenesená",J190,0)</f>
        <v>0</v>
      </c>
      <c r="BI190" s="233">
        <f>IF(N190="nulová",J190,0)</f>
        <v>0</v>
      </c>
      <c r="BJ190" s="17" t="s">
        <v>81</v>
      </c>
      <c r="BK190" s="233">
        <f>ROUND(I190*H190,2)</f>
        <v>0</v>
      </c>
      <c r="BL190" s="17" t="s">
        <v>230</v>
      </c>
      <c r="BM190" s="232" t="s">
        <v>278</v>
      </c>
    </row>
    <row r="191" s="12" customFormat="1" ht="22.8" customHeight="1">
      <c r="A191" s="12"/>
      <c r="B191" s="204"/>
      <c r="C191" s="205"/>
      <c r="D191" s="206" t="s">
        <v>72</v>
      </c>
      <c r="E191" s="218" t="s">
        <v>279</v>
      </c>
      <c r="F191" s="218" t="s">
        <v>280</v>
      </c>
      <c r="G191" s="205"/>
      <c r="H191" s="205"/>
      <c r="I191" s="208"/>
      <c r="J191" s="219">
        <f>BK191</f>
        <v>0</v>
      </c>
      <c r="K191" s="205"/>
      <c r="L191" s="210"/>
      <c r="M191" s="211"/>
      <c r="N191" s="212"/>
      <c r="O191" s="212"/>
      <c r="P191" s="213">
        <f>SUM(P192:P193)</f>
        <v>0</v>
      </c>
      <c r="Q191" s="212"/>
      <c r="R191" s="213">
        <f>SUM(R192:R193)</f>
        <v>0.12</v>
      </c>
      <c r="S191" s="212"/>
      <c r="T191" s="214">
        <f>SUM(T192:T193)</f>
        <v>0</v>
      </c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R191" s="215" t="s">
        <v>83</v>
      </c>
      <c r="AT191" s="216" t="s">
        <v>72</v>
      </c>
      <c r="AU191" s="216" t="s">
        <v>81</v>
      </c>
      <c r="AY191" s="215" t="s">
        <v>141</v>
      </c>
      <c r="BK191" s="217">
        <f>SUM(BK192:BK193)</f>
        <v>0</v>
      </c>
    </row>
    <row r="192" s="2" customFormat="1" ht="16.5" customHeight="1">
      <c r="A192" s="38"/>
      <c r="B192" s="39"/>
      <c r="C192" s="220" t="s">
        <v>281</v>
      </c>
      <c r="D192" s="220" t="s">
        <v>146</v>
      </c>
      <c r="E192" s="221" t="s">
        <v>282</v>
      </c>
      <c r="F192" s="222" t="s">
        <v>283</v>
      </c>
      <c r="G192" s="223" t="s">
        <v>149</v>
      </c>
      <c r="H192" s="224">
        <v>4</v>
      </c>
      <c r="I192" s="225"/>
      <c r="J192" s="226">
        <f>ROUND(I192*H192,2)</f>
        <v>0</v>
      </c>
      <c r="K192" s="227"/>
      <c r="L192" s="44"/>
      <c r="M192" s="228" t="s">
        <v>1</v>
      </c>
      <c r="N192" s="229" t="s">
        <v>38</v>
      </c>
      <c r="O192" s="91"/>
      <c r="P192" s="230">
        <f>O192*H192</f>
        <v>0</v>
      </c>
      <c r="Q192" s="230">
        <v>0.029999999999999999</v>
      </c>
      <c r="R192" s="230">
        <f>Q192*H192</f>
        <v>0.12</v>
      </c>
      <c r="S192" s="230">
        <v>0</v>
      </c>
      <c r="T192" s="231">
        <f>S192*H192</f>
        <v>0</v>
      </c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R192" s="232" t="s">
        <v>230</v>
      </c>
      <c r="AT192" s="232" t="s">
        <v>146</v>
      </c>
      <c r="AU192" s="232" t="s">
        <v>83</v>
      </c>
      <c r="AY192" s="17" t="s">
        <v>141</v>
      </c>
      <c r="BE192" s="233">
        <f>IF(N192="základní",J192,0)</f>
        <v>0</v>
      </c>
      <c r="BF192" s="233">
        <f>IF(N192="snížená",J192,0)</f>
        <v>0</v>
      </c>
      <c r="BG192" s="233">
        <f>IF(N192="zákl. přenesená",J192,0)</f>
        <v>0</v>
      </c>
      <c r="BH192" s="233">
        <f>IF(N192="sníž. přenesená",J192,0)</f>
        <v>0</v>
      </c>
      <c r="BI192" s="233">
        <f>IF(N192="nulová",J192,0)</f>
        <v>0</v>
      </c>
      <c r="BJ192" s="17" t="s">
        <v>81</v>
      </c>
      <c r="BK192" s="233">
        <f>ROUND(I192*H192,2)</f>
        <v>0</v>
      </c>
      <c r="BL192" s="17" t="s">
        <v>230</v>
      </c>
      <c r="BM192" s="232" t="s">
        <v>284</v>
      </c>
    </row>
    <row r="193" s="2" customFormat="1" ht="24.15" customHeight="1">
      <c r="A193" s="38"/>
      <c r="B193" s="39"/>
      <c r="C193" s="220" t="s">
        <v>285</v>
      </c>
      <c r="D193" s="220" t="s">
        <v>146</v>
      </c>
      <c r="E193" s="221" t="s">
        <v>286</v>
      </c>
      <c r="F193" s="222" t="s">
        <v>287</v>
      </c>
      <c r="G193" s="223" t="s">
        <v>186</v>
      </c>
      <c r="H193" s="224">
        <v>0.12</v>
      </c>
      <c r="I193" s="225"/>
      <c r="J193" s="226">
        <f>ROUND(I193*H193,2)</f>
        <v>0</v>
      </c>
      <c r="K193" s="227"/>
      <c r="L193" s="44"/>
      <c r="M193" s="228" t="s">
        <v>1</v>
      </c>
      <c r="N193" s="229" t="s">
        <v>38</v>
      </c>
      <c r="O193" s="91"/>
      <c r="P193" s="230">
        <f>O193*H193</f>
        <v>0</v>
      </c>
      <c r="Q193" s="230">
        <v>0</v>
      </c>
      <c r="R193" s="230">
        <f>Q193*H193</f>
        <v>0</v>
      </c>
      <c r="S193" s="230">
        <v>0</v>
      </c>
      <c r="T193" s="231">
        <f>S193*H193</f>
        <v>0</v>
      </c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R193" s="232" t="s">
        <v>230</v>
      </c>
      <c r="AT193" s="232" t="s">
        <v>146</v>
      </c>
      <c r="AU193" s="232" t="s">
        <v>83</v>
      </c>
      <c r="AY193" s="17" t="s">
        <v>141</v>
      </c>
      <c r="BE193" s="233">
        <f>IF(N193="základní",J193,0)</f>
        <v>0</v>
      </c>
      <c r="BF193" s="233">
        <f>IF(N193="snížená",J193,0)</f>
        <v>0</v>
      </c>
      <c r="BG193" s="233">
        <f>IF(N193="zákl. přenesená",J193,0)</f>
        <v>0</v>
      </c>
      <c r="BH193" s="233">
        <f>IF(N193="sníž. přenesená",J193,0)</f>
        <v>0</v>
      </c>
      <c r="BI193" s="233">
        <f>IF(N193="nulová",J193,0)</f>
        <v>0</v>
      </c>
      <c r="BJ193" s="17" t="s">
        <v>81</v>
      </c>
      <c r="BK193" s="233">
        <f>ROUND(I193*H193,2)</f>
        <v>0</v>
      </c>
      <c r="BL193" s="17" t="s">
        <v>230</v>
      </c>
      <c r="BM193" s="232" t="s">
        <v>288</v>
      </c>
    </row>
    <row r="194" s="12" customFormat="1" ht="22.8" customHeight="1">
      <c r="A194" s="12"/>
      <c r="B194" s="204"/>
      <c r="C194" s="205"/>
      <c r="D194" s="206" t="s">
        <v>72</v>
      </c>
      <c r="E194" s="218" t="s">
        <v>289</v>
      </c>
      <c r="F194" s="218" t="s">
        <v>290</v>
      </c>
      <c r="G194" s="205"/>
      <c r="H194" s="205"/>
      <c r="I194" s="208"/>
      <c r="J194" s="219">
        <f>BK194</f>
        <v>0</v>
      </c>
      <c r="K194" s="205"/>
      <c r="L194" s="210"/>
      <c r="M194" s="211"/>
      <c r="N194" s="212"/>
      <c r="O194" s="212"/>
      <c r="P194" s="213">
        <f>SUM(P195:P207)</f>
        <v>0</v>
      </c>
      <c r="Q194" s="212"/>
      <c r="R194" s="213">
        <f>SUM(R195:R207)</f>
        <v>0.43956620000000002</v>
      </c>
      <c r="S194" s="212"/>
      <c r="T194" s="214">
        <f>SUM(T195:T207)</f>
        <v>0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R194" s="215" t="s">
        <v>83</v>
      </c>
      <c r="AT194" s="216" t="s">
        <v>72</v>
      </c>
      <c r="AU194" s="216" t="s">
        <v>81</v>
      </c>
      <c r="AY194" s="215" t="s">
        <v>141</v>
      </c>
      <c r="BK194" s="217">
        <f>SUM(BK195:BK207)</f>
        <v>0</v>
      </c>
    </row>
    <row r="195" s="2" customFormat="1" ht="16.5" customHeight="1">
      <c r="A195" s="38"/>
      <c r="B195" s="39"/>
      <c r="C195" s="220" t="s">
        <v>291</v>
      </c>
      <c r="D195" s="220" t="s">
        <v>146</v>
      </c>
      <c r="E195" s="221" t="s">
        <v>292</v>
      </c>
      <c r="F195" s="222" t="s">
        <v>293</v>
      </c>
      <c r="G195" s="223" t="s">
        <v>158</v>
      </c>
      <c r="H195" s="224">
        <v>9.7400000000000002</v>
      </c>
      <c r="I195" s="225"/>
      <c r="J195" s="226">
        <f>ROUND(I195*H195,2)</f>
        <v>0</v>
      </c>
      <c r="K195" s="227"/>
      <c r="L195" s="44"/>
      <c r="M195" s="228" t="s">
        <v>1</v>
      </c>
      <c r="N195" s="229" t="s">
        <v>38</v>
      </c>
      <c r="O195" s="91"/>
      <c r="P195" s="230">
        <f>O195*H195</f>
        <v>0</v>
      </c>
      <c r="Q195" s="230">
        <v>0</v>
      </c>
      <c r="R195" s="230">
        <f>Q195*H195</f>
        <v>0</v>
      </c>
      <c r="S195" s="230">
        <v>0</v>
      </c>
      <c r="T195" s="231">
        <f>S195*H195</f>
        <v>0</v>
      </c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R195" s="232" t="s">
        <v>230</v>
      </c>
      <c r="AT195" s="232" t="s">
        <v>146</v>
      </c>
      <c r="AU195" s="232" t="s">
        <v>83</v>
      </c>
      <c r="AY195" s="17" t="s">
        <v>141</v>
      </c>
      <c r="BE195" s="233">
        <f>IF(N195="základní",J195,0)</f>
        <v>0</v>
      </c>
      <c r="BF195" s="233">
        <f>IF(N195="snížená",J195,0)</f>
        <v>0</v>
      </c>
      <c r="BG195" s="233">
        <f>IF(N195="zákl. přenesená",J195,0)</f>
        <v>0</v>
      </c>
      <c r="BH195" s="233">
        <f>IF(N195="sníž. přenesená",J195,0)</f>
        <v>0</v>
      </c>
      <c r="BI195" s="233">
        <f>IF(N195="nulová",J195,0)</f>
        <v>0</v>
      </c>
      <c r="BJ195" s="17" t="s">
        <v>81</v>
      </c>
      <c r="BK195" s="233">
        <f>ROUND(I195*H195,2)</f>
        <v>0</v>
      </c>
      <c r="BL195" s="17" t="s">
        <v>230</v>
      </c>
      <c r="BM195" s="232" t="s">
        <v>294</v>
      </c>
    </row>
    <row r="196" s="13" customFormat="1">
      <c r="A196" s="13"/>
      <c r="B196" s="234"/>
      <c r="C196" s="235"/>
      <c r="D196" s="236" t="s">
        <v>160</v>
      </c>
      <c r="E196" s="237" t="s">
        <v>1</v>
      </c>
      <c r="F196" s="238" t="s">
        <v>87</v>
      </c>
      <c r="G196" s="235"/>
      <c r="H196" s="239">
        <v>9.7400000000000002</v>
      </c>
      <c r="I196" s="240"/>
      <c r="J196" s="235"/>
      <c r="K196" s="235"/>
      <c r="L196" s="241"/>
      <c r="M196" s="242"/>
      <c r="N196" s="243"/>
      <c r="O196" s="243"/>
      <c r="P196" s="243"/>
      <c r="Q196" s="243"/>
      <c r="R196" s="243"/>
      <c r="S196" s="243"/>
      <c r="T196" s="244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45" t="s">
        <v>160</v>
      </c>
      <c r="AU196" s="245" t="s">
        <v>83</v>
      </c>
      <c r="AV196" s="13" t="s">
        <v>83</v>
      </c>
      <c r="AW196" s="13" t="s">
        <v>30</v>
      </c>
      <c r="AX196" s="13" t="s">
        <v>81</v>
      </c>
      <c r="AY196" s="245" t="s">
        <v>141</v>
      </c>
    </row>
    <row r="197" s="2" customFormat="1" ht="16.5" customHeight="1">
      <c r="A197" s="38"/>
      <c r="B197" s="39"/>
      <c r="C197" s="220" t="s">
        <v>295</v>
      </c>
      <c r="D197" s="220" t="s">
        <v>146</v>
      </c>
      <c r="E197" s="221" t="s">
        <v>296</v>
      </c>
      <c r="F197" s="222" t="s">
        <v>297</v>
      </c>
      <c r="G197" s="223" t="s">
        <v>158</v>
      </c>
      <c r="H197" s="224">
        <v>19.48</v>
      </c>
      <c r="I197" s="225"/>
      <c r="J197" s="226">
        <f>ROUND(I197*H197,2)</f>
        <v>0</v>
      </c>
      <c r="K197" s="227"/>
      <c r="L197" s="44"/>
      <c r="M197" s="228" t="s">
        <v>1</v>
      </c>
      <c r="N197" s="229" t="s">
        <v>38</v>
      </c>
      <c r="O197" s="91"/>
      <c r="P197" s="230">
        <f>O197*H197</f>
        <v>0</v>
      </c>
      <c r="Q197" s="230">
        <v>0.00029999999999999997</v>
      </c>
      <c r="R197" s="230">
        <f>Q197*H197</f>
        <v>0.0058439999999999994</v>
      </c>
      <c r="S197" s="230">
        <v>0</v>
      </c>
      <c r="T197" s="231">
        <f>S197*H197</f>
        <v>0</v>
      </c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R197" s="232" t="s">
        <v>230</v>
      </c>
      <c r="AT197" s="232" t="s">
        <v>146</v>
      </c>
      <c r="AU197" s="232" t="s">
        <v>83</v>
      </c>
      <c r="AY197" s="17" t="s">
        <v>141</v>
      </c>
      <c r="BE197" s="233">
        <f>IF(N197="základní",J197,0)</f>
        <v>0</v>
      </c>
      <c r="BF197" s="233">
        <f>IF(N197="snížená",J197,0)</f>
        <v>0</v>
      </c>
      <c r="BG197" s="233">
        <f>IF(N197="zákl. přenesená",J197,0)</f>
        <v>0</v>
      </c>
      <c r="BH197" s="233">
        <f>IF(N197="sníž. přenesená",J197,0)</f>
        <v>0</v>
      </c>
      <c r="BI197" s="233">
        <f>IF(N197="nulová",J197,0)</f>
        <v>0</v>
      </c>
      <c r="BJ197" s="17" t="s">
        <v>81</v>
      </c>
      <c r="BK197" s="233">
        <f>ROUND(I197*H197,2)</f>
        <v>0</v>
      </c>
      <c r="BL197" s="17" t="s">
        <v>230</v>
      </c>
      <c r="BM197" s="232" t="s">
        <v>298</v>
      </c>
    </row>
    <row r="198" s="13" customFormat="1">
      <c r="A198" s="13"/>
      <c r="B198" s="234"/>
      <c r="C198" s="235"/>
      <c r="D198" s="236" t="s">
        <v>160</v>
      </c>
      <c r="E198" s="237" t="s">
        <v>1</v>
      </c>
      <c r="F198" s="238" t="s">
        <v>299</v>
      </c>
      <c r="G198" s="235"/>
      <c r="H198" s="239">
        <v>19.48</v>
      </c>
      <c r="I198" s="240"/>
      <c r="J198" s="235"/>
      <c r="K198" s="235"/>
      <c r="L198" s="241"/>
      <c r="M198" s="242"/>
      <c r="N198" s="243"/>
      <c r="O198" s="243"/>
      <c r="P198" s="243"/>
      <c r="Q198" s="243"/>
      <c r="R198" s="243"/>
      <c r="S198" s="243"/>
      <c r="T198" s="244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45" t="s">
        <v>160</v>
      </c>
      <c r="AU198" s="245" t="s">
        <v>83</v>
      </c>
      <c r="AV198" s="13" t="s">
        <v>83</v>
      </c>
      <c r="AW198" s="13" t="s">
        <v>30</v>
      </c>
      <c r="AX198" s="13" t="s">
        <v>81</v>
      </c>
      <c r="AY198" s="245" t="s">
        <v>141</v>
      </c>
    </row>
    <row r="199" s="2" customFormat="1" ht="24.15" customHeight="1">
      <c r="A199" s="38"/>
      <c r="B199" s="39"/>
      <c r="C199" s="220" t="s">
        <v>300</v>
      </c>
      <c r="D199" s="220" t="s">
        <v>146</v>
      </c>
      <c r="E199" s="221" t="s">
        <v>301</v>
      </c>
      <c r="F199" s="222" t="s">
        <v>302</v>
      </c>
      <c r="G199" s="223" t="s">
        <v>158</v>
      </c>
      <c r="H199" s="224">
        <v>9.7400000000000002</v>
      </c>
      <c r="I199" s="225"/>
      <c r="J199" s="226">
        <f>ROUND(I199*H199,2)</f>
        <v>0</v>
      </c>
      <c r="K199" s="227"/>
      <c r="L199" s="44"/>
      <c r="M199" s="228" t="s">
        <v>1</v>
      </c>
      <c r="N199" s="229" t="s">
        <v>38</v>
      </c>
      <c r="O199" s="91"/>
      <c r="P199" s="230">
        <f>O199*H199</f>
        <v>0</v>
      </c>
      <c r="Q199" s="230">
        <v>0.0075799999999999999</v>
      </c>
      <c r="R199" s="230">
        <f>Q199*H199</f>
        <v>0.073829199999999998</v>
      </c>
      <c r="S199" s="230">
        <v>0</v>
      </c>
      <c r="T199" s="231">
        <f>S199*H199</f>
        <v>0</v>
      </c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R199" s="232" t="s">
        <v>230</v>
      </c>
      <c r="AT199" s="232" t="s">
        <v>146</v>
      </c>
      <c r="AU199" s="232" t="s">
        <v>83</v>
      </c>
      <c r="AY199" s="17" t="s">
        <v>141</v>
      </c>
      <c r="BE199" s="233">
        <f>IF(N199="základní",J199,0)</f>
        <v>0</v>
      </c>
      <c r="BF199" s="233">
        <f>IF(N199="snížená",J199,0)</f>
        <v>0</v>
      </c>
      <c r="BG199" s="233">
        <f>IF(N199="zákl. přenesená",J199,0)</f>
        <v>0</v>
      </c>
      <c r="BH199" s="233">
        <f>IF(N199="sníž. přenesená",J199,0)</f>
        <v>0</v>
      </c>
      <c r="BI199" s="233">
        <f>IF(N199="nulová",J199,0)</f>
        <v>0</v>
      </c>
      <c r="BJ199" s="17" t="s">
        <v>81</v>
      </c>
      <c r="BK199" s="233">
        <f>ROUND(I199*H199,2)</f>
        <v>0</v>
      </c>
      <c r="BL199" s="17" t="s">
        <v>230</v>
      </c>
      <c r="BM199" s="232" t="s">
        <v>303</v>
      </c>
    </row>
    <row r="200" s="13" customFormat="1">
      <c r="A200" s="13"/>
      <c r="B200" s="234"/>
      <c r="C200" s="235"/>
      <c r="D200" s="236" t="s">
        <v>160</v>
      </c>
      <c r="E200" s="237" t="s">
        <v>1</v>
      </c>
      <c r="F200" s="238" t="s">
        <v>87</v>
      </c>
      <c r="G200" s="235"/>
      <c r="H200" s="239">
        <v>9.7400000000000002</v>
      </c>
      <c r="I200" s="240"/>
      <c r="J200" s="235"/>
      <c r="K200" s="235"/>
      <c r="L200" s="241"/>
      <c r="M200" s="242"/>
      <c r="N200" s="243"/>
      <c r="O200" s="243"/>
      <c r="P200" s="243"/>
      <c r="Q200" s="243"/>
      <c r="R200" s="243"/>
      <c r="S200" s="243"/>
      <c r="T200" s="244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45" t="s">
        <v>160</v>
      </c>
      <c r="AU200" s="245" t="s">
        <v>83</v>
      </c>
      <c r="AV200" s="13" t="s">
        <v>83</v>
      </c>
      <c r="AW200" s="13" t="s">
        <v>30</v>
      </c>
      <c r="AX200" s="13" t="s">
        <v>81</v>
      </c>
      <c r="AY200" s="245" t="s">
        <v>141</v>
      </c>
    </row>
    <row r="201" s="2" customFormat="1" ht="37.8" customHeight="1">
      <c r="A201" s="38"/>
      <c r="B201" s="39"/>
      <c r="C201" s="220" t="s">
        <v>304</v>
      </c>
      <c r="D201" s="220" t="s">
        <v>146</v>
      </c>
      <c r="E201" s="221" t="s">
        <v>305</v>
      </c>
      <c r="F201" s="222" t="s">
        <v>306</v>
      </c>
      <c r="G201" s="223" t="s">
        <v>158</v>
      </c>
      <c r="H201" s="224">
        <v>9.7400000000000002</v>
      </c>
      <c r="I201" s="225"/>
      <c r="J201" s="226">
        <f>ROUND(I201*H201,2)</f>
        <v>0</v>
      </c>
      <c r="K201" s="227"/>
      <c r="L201" s="44"/>
      <c r="M201" s="228" t="s">
        <v>1</v>
      </c>
      <c r="N201" s="229" t="s">
        <v>38</v>
      </c>
      <c r="O201" s="91"/>
      <c r="P201" s="230">
        <f>O201*H201</f>
        <v>0</v>
      </c>
      <c r="Q201" s="230">
        <v>0.0089999999999999993</v>
      </c>
      <c r="R201" s="230">
        <f>Q201*H201</f>
        <v>0.087660000000000002</v>
      </c>
      <c r="S201" s="230">
        <v>0</v>
      </c>
      <c r="T201" s="231">
        <f>S201*H201</f>
        <v>0</v>
      </c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R201" s="232" t="s">
        <v>230</v>
      </c>
      <c r="AT201" s="232" t="s">
        <v>146</v>
      </c>
      <c r="AU201" s="232" t="s">
        <v>83</v>
      </c>
      <c r="AY201" s="17" t="s">
        <v>141</v>
      </c>
      <c r="BE201" s="233">
        <f>IF(N201="základní",J201,0)</f>
        <v>0</v>
      </c>
      <c r="BF201" s="233">
        <f>IF(N201="snížená",J201,0)</f>
        <v>0</v>
      </c>
      <c r="BG201" s="233">
        <f>IF(N201="zákl. přenesená",J201,0)</f>
        <v>0</v>
      </c>
      <c r="BH201" s="233">
        <f>IF(N201="sníž. přenesená",J201,0)</f>
        <v>0</v>
      </c>
      <c r="BI201" s="233">
        <f>IF(N201="nulová",J201,0)</f>
        <v>0</v>
      </c>
      <c r="BJ201" s="17" t="s">
        <v>81</v>
      </c>
      <c r="BK201" s="233">
        <f>ROUND(I201*H201,2)</f>
        <v>0</v>
      </c>
      <c r="BL201" s="17" t="s">
        <v>230</v>
      </c>
      <c r="BM201" s="232" t="s">
        <v>307</v>
      </c>
    </row>
    <row r="202" s="13" customFormat="1">
      <c r="A202" s="13"/>
      <c r="B202" s="234"/>
      <c r="C202" s="235"/>
      <c r="D202" s="236" t="s">
        <v>160</v>
      </c>
      <c r="E202" s="237" t="s">
        <v>1</v>
      </c>
      <c r="F202" s="238" t="s">
        <v>87</v>
      </c>
      <c r="G202" s="235"/>
      <c r="H202" s="239">
        <v>9.7400000000000002</v>
      </c>
      <c r="I202" s="240"/>
      <c r="J202" s="235"/>
      <c r="K202" s="235"/>
      <c r="L202" s="241"/>
      <c r="M202" s="242"/>
      <c r="N202" s="243"/>
      <c r="O202" s="243"/>
      <c r="P202" s="243"/>
      <c r="Q202" s="243"/>
      <c r="R202" s="243"/>
      <c r="S202" s="243"/>
      <c r="T202" s="244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45" t="s">
        <v>160</v>
      </c>
      <c r="AU202" s="245" t="s">
        <v>83</v>
      </c>
      <c r="AV202" s="13" t="s">
        <v>83</v>
      </c>
      <c r="AW202" s="13" t="s">
        <v>30</v>
      </c>
      <c r="AX202" s="13" t="s">
        <v>81</v>
      </c>
      <c r="AY202" s="245" t="s">
        <v>141</v>
      </c>
    </row>
    <row r="203" s="2" customFormat="1" ht="24.15" customHeight="1">
      <c r="A203" s="38"/>
      <c r="B203" s="39"/>
      <c r="C203" s="257" t="s">
        <v>308</v>
      </c>
      <c r="D203" s="257" t="s">
        <v>309</v>
      </c>
      <c r="E203" s="258" t="s">
        <v>310</v>
      </c>
      <c r="F203" s="259" t="s">
        <v>311</v>
      </c>
      <c r="G203" s="260" t="s">
        <v>158</v>
      </c>
      <c r="H203" s="261">
        <v>11.201000000000001</v>
      </c>
      <c r="I203" s="262"/>
      <c r="J203" s="263">
        <f>ROUND(I203*H203,2)</f>
        <v>0</v>
      </c>
      <c r="K203" s="264"/>
      <c r="L203" s="265"/>
      <c r="M203" s="266" t="s">
        <v>1</v>
      </c>
      <c r="N203" s="267" t="s">
        <v>38</v>
      </c>
      <c r="O203" s="91"/>
      <c r="P203" s="230">
        <f>O203*H203</f>
        <v>0</v>
      </c>
      <c r="Q203" s="230">
        <v>0.023</v>
      </c>
      <c r="R203" s="230">
        <f>Q203*H203</f>
        <v>0.25762299999999999</v>
      </c>
      <c r="S203" s="230">
        <v>0</v>
      </c>
      <c r="T203" s="231">
        <f>S203*H203</f>
        <v>0</v>
      </c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R203" s="232" t="s">
        <v>312</v>
      </c>
      <c r="AT203" s="232" t="s">
        <v>309</v>
      </c>
      <c r="AU203" s="232" t="s">
        <v>83</v>
      </c>
      <c r="AY203" s="17" t="s">
        <v>141</v>
      </c>
      <c r="BE203" s="233">
        <f>IF(N203="základní",J203,0)</f>
        <v>0</v>
      </c>
      <c r="BF203" s="233">
        <f>IF(N203="snížená",J203,0)</f>
        <v>0</v>
      </c>
      <c r="BG203" s="233">
        <f>IF(N203="zákl. přenesená",J203,0)</f>
        <v>0</v>
      </c>
      <c r="BH203" s="233">
        <f>IF(N203="sníž. přenesená",J203,0)</f>
        <v>0</v>
      </c>
      <c r="BI203" s="233">
        <f>IF(N203="nulová",J203,0)</f>
        <v>0</v>
      </c>
      <c r="BJ203" s="17" t="s">
        <v>81</v>
      </c>
      <c r="BK203" s="233">
        <f>ROUND(I203*H203,2)</f>
        <v>0</v>
      </c>
      <c r="BL203" s="17" t="s">
        <v>230</v>
      </c>
      <c r="BM203" s="232" t="s">
        <v>313</v>
      </c>
    </row>
    <row r="204" s="13" customFormat="1">
      <c r="A204" s="13"/>
      <c r="B204" s="234"/>
      <c r="C204" s="235"/>
      <c r="D204" s="236" t="s">
        <v>160</v>
      </c>
      <c r="E204" s="235"/>
      <c r="F204" s="238" t="s">
        <v>314</v>
      </c>
      <c r="G204" s="235"/>
      <c r="H204" s="239">
        <v>11.201000000000001</v>
      </c>
      <c r="I204" s="240"/>
      <c r="J204" s="235"/>
      <c r="K204" s="235"/>
      <c r="L204" s="241"/>
      <c r="M204" s="242"/>
      <c r="N204" s="243"/>
      <c r="O204" s="243"/>
      <c r="P204" s="243"/>
      <c r="Q204" s="243"/>
      <c r="R204" s="243"/>
      <c r="S204" s="243"/>
      <c r="T204" s="244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45" t="s">
        <v>160</v>
      </c>
      <c r="AU204" s="245" t="s">
        <v>83</v>
      </c>
      <c r="AV204" s="13" t="s">
        <v>83</v>
      </c>
      <c r="AW204" s="13" t="s">
        <v>4</v>
      </c>
      <c r="AX204" s="13" t="s">
        <v>81</v>
      </c>
      <c r="AY204" s="245" t="s">
        <v>141</v>
      </c>
    </row>
    <row r="205" s="2" customFormat="1" ht="24.15" customHeight="1">
      <c r="A205" s="38"/>
      <c r="B205" s="39"/>
      <c r="C205" s="220" t="s">
        <v>315</v>
      </c>
      <c r="D205" s="220" t="s">
        <v>146</v>
      </c>
      <c r="E205" s="221" t="s">
        <v>316</v>
      </c>
      <c r="F205" s="222" t="s">
        <v>317</v>
      </c>
      <c r="G205" s="223" t="s">
        <v>158</v>
      </c>
      <c r="H205" s="224">
        <v>9.7400000000000002</v>
      </c>
      <c r="I205" s="225"/>
      <c r="J205" s="226">
        <f>ROUND(I205*H205,2)</f>
        <v>0</v>
      </c>
      <c r="K205" s="227"/>
      <c r="L205" s="44"/>
      <c r="M205" s="228" t="s">
        <v>1</v>
      </c>
      <c r="N205" s="229" t="s">
        <v>38</v>
      </c>
      <c r="O205" s="91"/>
      <c r="P205" s="230">
        <f>O205*H205</f>
        <v>0</v>
      </c>
      <c r="Q205" s="230">
        <v>0.0015</v>
      </c>
      <c r="R205" s="230">
        <f>Q205*H205</f>
        <v>0.014610000000000002</v>
      </c>
      <c r="S205" s="230">
        <v>0</v>
      </c>
      <c r="T205" s="231">
        <f>S205*H205</f>
        <v>0</v>
      </c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R205" s="232" t="s">
        <v>230</v>
      </c>
      <c r="AT205" s="232" t="s">
        <v>146</v>
      </c>
      <c r="AU205" s="232" t="s">
        <v>83</v>
      </c>
      <c r="AY205" s="17" t="s">
        <v>141</v>
      </c>
      <c r="BE205" s="233">
        <f>IF(N205="základní",J205,0)</f>
        <v>0</v>
      </c>
      <c r="BF205" s="233">
        <f>IF(N205="snížená",J205,0)</f>
        <v>0</v>
      </c>
      <c r="BG205" s="233">
        <f>IF(N205="zákl. přenesená",J205,0)</f>
        <v>0</v>
      </c>
      <c r="BH205" s="233">
        <f>IF(N205="sníž. přenesená",J205,0)</f>
        <v>0</v>
      </c>
      <c r="BI205" s="233">
        <f>IF(N205="nulová",J205,0)</f>
        <v>0</v>
      </c>
      <c r="BJ205" s="17" t="s">
        <v>81</v>
      </c>
      <c r="BK205" s="233">
        <f>ROUND(I205*H205,2)</f>
        <v>0</v>
      </c>
      <c r="BL205" s="17" t="s">
        <v>230</v>
      </c>
      <c r="BM205" s="232" t="s">
        <v>318</v>
      </c>
    </row>
    <row r="206" s="13" customFormat="1">
      <c r="A206" s="13"/>
      <c r="B206" s="234"/>
      <c r="C206" s="235"/>
      <c r="D206" s="236" t="s">
        <v>160</v>
      </c>
      <c r="E206" s="237" t="s">
        <v>1</v>
      </c>
      <c r="F206" s="238" t="s">
        <v>87</v>
      </c>
      <c r="G206" s="235"/>
      <c r="H206" s="239">
        <v>9.7400000000000002</v>
      </c>
      <c r="I206" s="240"/>
      <c r="J206" s="235"/>
      <c r="K206" s="235"/>
      <c r="L206" s="241"/>
      <c r="M206" s="242"/>
      <c r="N206" s="243"/>
      <c r="O206" s="243"/>
      <c r="P206" s="243"/>
      <c r="Q206" s="243"/>
      <c r="R206" s="243"/>
      <c r="S206" s="243"/>
      <c r="T206" s="244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45" t="s">
        <v>160</v>
      </c>
      <c r="AU206" s="245" t="s">
        <v>83</v>
      </c>
      <c r="AV206" s="13" t="s">
        <v>83</v>
      </c>
      <c r="AW206" s="13" t="s">
        <v>30</v>
      </c>
      <c r="AX206" s="13" t="s">
        <v>81</v>
      </c>
      <c r="AY206" s="245" t="s">
        <v>141</v>
      </c>
    </row>
    <row r="207" s="2" customFormat="1" ht="24.15" customHeight="1">
      <c r="A207" s="38"/>
      <c r="B207" s="39"/>
      <c r="C207" s="220" t="s">
        <v>319</v>
      </c>
      <c r="D207" s="220" t="s">
        <v>146</v>
      </c>
      <c r="E207" s="221" t="s">
        <v>320</v>
      </c>
      <c r="F207" s="222" t="s">
        <v>321</v>
      </c>
      <c r="G207" s="223" t="s">
        <v>186</v>
      </c>
      <c r="H207" s="224">
        <v>0.44</v>
      </c>
      <c r="I207" s="225"/>
      <c r="J207" s="226">
        <f>ROUND(I207*H207,2)</f>
        <v>0</v>
      </c>
      <c r="K207" s="227"/>
      <c r="L207" s="44"/>
      <c r="M207" s="228" t="s">
        <v>1</v>
      </c>
      <c r="N207" s="229" t="s">
        <v>38</v>
      </c>
      <c r="O207" s="91"/>
      <c r="P207" s="230">
        <f>O207*H207</f>
        <v>0</v>
      </c>
      <c r="Q207" s="230">
        <v>0</v>
      </c>
      <c r="R207" s="230">
        <f>Q207*H207</f>
        <v>0</v>
      </c>
      <c r="S207" s="230">
        <v>0</v>
      </c>
      <c r="T207" s="231">
        <f>S207*H207</f>
        <v>0</v>
      </c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R207" s="232" t="s">
        <v>230</v>
      </c>
      <c r="AT207" s="232" t="s">
        <v>146</v>
      </c>
      <c r="AU207" s="232" t="s">
        <v>83</v>
      </c>
      <c r="AY207" s="17" t="s">
        <v>141</v>
      </c>
      <c r="BE207" s="233">
        <f>IF(N207="základní",J207,0)</f>
        <v>0</v>
      </c>
      <c r="BF207" s="233">
        <f>IF(N207="snížená",J207,0)</f>
        <v>0</v>
      </c>
      <c r="BG207" s="233">
        <f>IF(N207="zákl. přenesená",J207,0)</f>
        <v>0</v>
      </c>
      <c r="BH207" s="233">
        <f>IF(N207="sníž. přenesená",J207,0)</f>
        <v>0</v>
      </c>
      <c r="BI207" s="233">
        <f>IF(N207="nulová",J207,0)</f>
        <v>0</v>
      </c>
      <c r="BJ207" s="17" t="s">
        <v>81</v>
      </c>
      <c r="BK207" s="233">
        <f>ROUND(I207*H207,2)</f>
        <v>0</v>
      </c>
      <c r="BL207" s="17" t="s">
        <v>230</v>
      </c>
      <c r="BM207" s="232" t="s">
        <v>322</v>
      </c>
    </row>
    <row r="208" s="12" customFormat="1" ht="22.8" customHeight="1">
      <c r="A208" s="12"/>
      <c r="B208" s="204"/>
      <c r="C208" s="205"/>
      <c r="D208" s="206" t="s">
        <v>72</v>
      </c>
      <c r="E208" s="218" t="s">
        <v>323</v>
      </c>
      <c r="F208" s="218" t="s">
        <v>324</v>
      </c>
      <c r="G208" s="205"/>
      <c r="H208" s="205"/>
      <c r="I208" s="208"/>
      <c r="J208" s="219">
        <f>BK208</f>
        <v>0</v>
      </c>
      <c r="K208" s="205"/>
      <c r="L208" s="210"/>
      <c r="M208" s="211"/>
      <c r="N208" s="212"/>
      <c r="O208" s="212"/>
      <c r="P208" s="213">
        <f>SUM(P209:P239)</f>
        <v>0</v>
      </c>
      <c r="Q208" s="212"/>
      <c r="R208" s="213">
        <f>SUM(R209:R239)</f>
        <v>1.1800612399999999</v>
      </c>
      <c r="S208" s="212"/>
      <c r="T208" s="214">
        <f>SUM(T209:T239)</f>
        <v>0</v>
      </c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R208" s="215" t="s">
        <v>83</v>
      </c>
      <c r="AT208" s="216" t="s">
        <v>72</v>
      </c>
      <c r="AU208" s="216" t="s">
        <v>81</v>
      </c>
      <c r="AY208" s="215" t="s">
        <v>141</v>
      </c>
      <c r="BK208" s="217">
        <f>SUM(BK209:BK239)</f>
        <v>0</v>
      </c>
    </row>
    <row r="209" s="2" customFormat="1" ht="16.5" customHeight="1">
      <c r="A209" s="38"/>
      <c r="B209" s="39"/>
      <c r="C209" s="220" t="s">
        <v>312</v>
      </c>
      <c r="D209" s="220" t="s">
        <v>146</v>
      </c>
      <c r="E209" s="221" t="s">
        <v>325</v>
      </c>
      <c r="F209" s="222" t="s">
        <v>326</v>
      </c>
      <c r="G209" s="223" t="s">
        <v>158</v>
      </c>
      <c r="H209" s="224">
        <v>48.072000000000003</v>
      </c>
      <c r="I209" s="225"/>
      <c r="J209" s="226">
        <f>ROUND(I209*H209,2)</f>
        <v>0</v>
      </c>
      <c r="K209" s="227"/>
      <c r="L209" s="44"/>
      <c r="M209" s="228" t="s">
        <v>1</v>
      </c>
      <c r="N209" s="229" t="s">
        <v>38</v>
      </c>
      <c r="O209" s="91"/>
      <c r="P209" s="230">
        <f>O209*H209</f>
        <v>0</v>
      </c>
      <c r="Q209" s="230">
        <v>0</v>
      </c>
      <c r="R209" s="230">
        <f>Q209*H209</f>
        <v>0</v>
      </c>
      <c r="S209" s="230">
        <v>0</v>
      </c>
      <c r="T209" s="231">
        <f>S209*H209</f>
        <v>0</v>
      </c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R209" s="232" t="s">
        <v>230</v>
      </c>
      <c r="AT209" s="232" t="s">
        <v>146</v>
      </c>
      <c r="AU209" s="232" t="s">
        <v>83</v>
      </c>
      <c r="AY209" s="17" t="s">
        <v>141</v>
      </c>
      <c r="BE209" s="233">
        <f>IF(N209="základní",J209,0)</f>
        <v>0</v>
      </c>
      <c r="BF209" s="233">
        <f>IF(N209="snížená",J209,0)</f>
        <v>0</v>
      </c>
      <c r="BG209" s="233">
        <f>IF(N209="zákl. přenesená",J209,0)</f>
        <v>0</v>
      </c>
      <c r="BH209" s="233">
        <f>IF(N209="sníž. přenesená",J209,0)</f>
        <v>0</v>
      </c>
      <c r="BI209" s="233">
        <f>IF(N209="nulová",J209,0)</f>
        <v>0</v>
      </c>
      <c r="BJ209" s="17" t="s">
        <v>81</v>
      </c>
      <c r="BK209" s="233">
        <f>ROUND(I209*H209,2)</f>
        <v>0</v>
      </c>
      <c r="BL209" s="17" t="s">
        <v>230</v>
      </c>
      <c r="BM209" s="232" t="s">
        <v>327</v>
      </c>
    </row>
    <row r="210" s="13" customFormat="1">
      <c r="A210" s="13"/>
      <c r="B210" s="234"/>
      <c r="C210" s="235"/>
      <c r="D210" s="236" t="s">
        <v>160</v>
      </c>
      <c r="E210" s="237" t="s">
        <v>1</v>
      </c>
      <c r="F210" s="238" t="s">
        <v>90</v>
      </c>
      <c r="G210" s="235"/>
      <c r="H210" s="239">
        <v>48.072000000000003</v>
      </c>
      <c r="I210" s="240"/>
      <c r="J210" s="235"/>
      <c r="K210" s="235"/>
      <c r="L210" s="241"/>
      <c r="M210" s="242"/>
      <c r="N210" s="243"/>
      <c r="O210" s="243"/>
      <c r="P210" s="243"/>
      <c r="Q210" s="243"/>
      <c r="R210" s="243"/>
      <c r="S210" s="243"/>
      <c r="T210" s="244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45" t="s">
        <v>160</v>
      </c>
      <c r="AU210" s="245" t="s">
        <v>83</v>
      </c>
      <c r="AV210" s="13" t="s">
        <v>83</v>
      </c>
      <c r="AW210" s="13" t="s">
        <v>30</v>
      </c>
      <c r="AX210" s="13" t="s">
        <v>81</v>
      </c>
      <c r="AY210" s="245" t="s">
        <v>141</v>
      </c>
    </row>
    <row r="211" s="2" customFormat="1" ht="16.5" customHeight="1">
      <c r="A211" s="38"/>
      <c r="B211" s="39"/>
      <c r="C211" s="220" t="s">
        <v>328</v>
      </c>
      <c r="D211" s="220" t="s">
        <v>146</v>
      </c>
      <c r="E211" s="221" t="s">
        <v>329</v>
      </c>
      <c r="F211" s="222" t="s">
        <v>330</v>
      </c>
      <c r="G211" s="223" t="s">
        <v>158</v>
      </c>
      <c r="H211" s="224">
        <v>96.144000000000005</v>
      </c>
      <c r="I211" s="225"/>
      <c r="J211" s="226">
        <f>ROUND(I211*H211,2)</f>
        <v>0</v>
      </c>
      <c r="K211" s="227"/>
      <c r="L211" s="44"/>
      <c r="M211" s="228" t="s">
        <v>1</v>
      </c>
      <c r="N211" s="229" t="s">
        <v>38</v>
      </c>
      <c r="O211" s="91"/>
      <c r="P211" s="230">
        <f>O211*H211</f>
        <v>0</v>
      </c>
      <c r="Q211" s="230">
        <v>0.00029999999999999997</v>
      </c>
      <c r="R211" s="230">
        <f>Q211*H211</f>
        <v>0.028843199999999999</v>
      </c>
      <c r="S211" s="230">
        <v>0</v>
      </c>
      <c r="T211" s="231">
        <f>S211*H211</f>
        <v>0</v>
      </c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232" t="s">
        <v>230</v>
      </c>
      <c r="AT211" s="232" t="s">
        <v>146</v>
      </c>
      <c r="AU211" s="232" t="s">
        <v>83</v>
      </c>
      <c r="AY211" s="17" t="s">
        <v>141</v>
      </c>
      <c r="BE211" s="233">
        <f>IF(N211="základní",J211,0)</f>
        <v>0</v>
      </c>
      <c r="BF211" s="233">
        <f>IF(N211="snížená",J211,0)</f>
        <v>0</v>
      </c>
      <c r="BG211" s="233">
        <f>IF(N211="zákl. přenesená",J211,0)</f>
        <v>0</v>
      </c>
      <c r="BH211" s="233">
        <f>IF(N211="sníž. přenesená",J211,0)</f>
        <v>0</v>
      </c>
      <c r="BI211" s="233">
        <f>IF(N211="nulová",J211,0)</f>
        <v>0</v>
      </c>
      <c r="BJ211" s="17" t="s">
        <v>81</v>
      </c>
      <c r="BK211" s="233">
        <f>ROUND(I211*H211,2)</f>
        <v>0</v>
      </c>
      <c r="BL211" s="17" t="s">
        <v>230</v>
      </c>
      <c r="BM211" s="232" t="s">
        <v>331</v>
      </c>
    </row>
    <row r="212" s="13" customFormat="1">
      <c r="A212" s="13"/>
      <c r="B212" s="234"/>
      <c r="C212" s="235"/>
      <c r="D212" s="236" t="s">
        <v>160</v>
      </c>
      <c r="E212" s="237" t="s">
        <v>1</v>
      </c>
      <c r="F212" s="238" t="s">
        <v>332</v>
      </c>
      <c r="G212" s="235"/>
      <c r="H212" s="239">
        <v>96.144000000000005</v>
      </c>
      <c r="I212" s="240"/>
      <c r="J212" s="235"/>
      <c r="K212" s="235"/>
      <c r="L212" s="241"/>
      <c r="M212" s="242"/>
      <c r="N212" s="243"/>
      <c r="O212" s="243"/>
      <c r="P212" s="243"/>
      <c r="Q212" s="243"/>
      <c r="R212" s="243"/>
      <c r="S212" s="243"/>
      <c r="T212" s="244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45" t="s">
        <v>160</v>
      </c>
      <c r="AU212" s="245" t="s">
        <v>83</v>
      </c>
      <c r="AV212" s="13" t="s">
        <v>83</v>
      </c>
      <c r="AW212" s="13" t="s">
        <v>30</v>
      </c>
      <c r="AX212" s="13" t="s">
        <v>81</v>
      </c>
      <c r="AY212" s="245" t="s">
        <v>141</v>
      </c>
    </row>
    <row r="213" s="2" customFormat="1" ht="24.15" customHeight="1">
      <c r="A213" s="38"/>
      <c r="B213" s="39"/>
      <c r="C213" s="220" t="s">
        <v>333</v>
      </c>
      <c r="D213" s="220" t="s">
        <v>146</v>
      </c>
      <c r="E213" s="221" t="s">
        <v>334</v>
      </c>
      <c r="F213" s="222" t="s">
        <v>335</v>
      </c>
      <c r="G213" s="223" t="s">
        <v>158</v>
      </c>
      <c r="H213" s="224">
        <v>48.072000000000003</v>
      </c>
      <c r="I213" s="225"/>
      <c r="J213" s="226">
        <f>ROUND(I213*H213,2)</f>
        <v>0</v>
      </c>
      <c r="K213" s="227"/>
      <c r="L213" s="44"/>
      <c r="M213" s="228" t="s">
        <v>1</v>
      </c>
      <c r="N213" s="229" t="s">
        <v>38</v>
      </c>
      <c r="O213" s="91"/>
      <c r="P213" s="230">
        <f>O213*H213</f>
        <v>0</v>
      </c>
      <c r="Q213" s="230">
        <v>0.0015</v>
      </c>
      <c r="R213" s="230">
        <f>Q213*H213</f>
        <v>0.072108000000000005</v>
      </c>
      <c r="S213" s="230">
        <v>0</v>
      </c>
      <c r="T213" s="231">
        <f>S213*H213</f>
        <v>0</v>
      </c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R213" s="232" t="s">
        <v>230</v>
      </c>
      <c r="AT213" s="232" t="s">
        <v>146</v>
      </c>
      <c r="AU213" s="232" t="s">
        <v>83</v>
      </c>
      <c r="AY213" s="17" t="s">
        <v>141</v>
      </c>
      <c r="BE213" s="233">
        <f>IF(N213="základní",J213,0)</f>
        <v>0</v>
      </c>
      <c r="BF213" s="233">
        <f>IF(N213="snížená",J213,0)</f>
        <v>0</v>
      </c>
      <c r="BG213" s="233">
        <f>IF(N213="zákl. přenesená",J213,0)</f>
        <v>0</v>
      </c>
      <c r="BH213" s="233">
        <f>IF(N213="sníž. přenesená",J213,0)</f>
        <v>0</v>
      </c>
      <c r="BI213" s="233">
        <f>IF(N213="nulová",J213,0)</f>
        <v>0</v>
      </c>
      <c r="BJ213" s="17" t="s">
        <v>81</v>
      </c>
      <c r="BK213" s="233">
        <f>ROUND(I213*H213,2)</f>
        <v>0</v>
      </c>
      <c r="BL213" s="17" t="s">
        <v>230</v>
      </c>
      <c r="BM213" s="232" t="s">
        <v>336</v>
      </c>
    </row>
    <row r="214" s="13" customFormat="1">
      <c r="A214" s="13"/>
      <c r="B214" s="234"/>
      <c r="C214" s="235"/>
      <c r="D214" s="236" t="s">
        <v>160</v>
      </c>
      <c r="E214" s="237" t="s">
        <v>1</v>
      </c>
      <c r="F214" s="238" t="s">
        <v>90</v>
      </c>
      <c r="G214" s="235"/>
      <c r="H214" s="239">
        <v>48.072000000000003</v>
      </c>
      <c r="I214" s="240"/>
      <c r="J214" s="235"/>
      <c r="K214" s="235"/>
      <c r="L214" s="241"/>
      <c r="M214" s="242"/>
      <c r="N214" s="243"/>
      <c r="O214" s="243"/>
      <c r="P214" s="243"/>
      <c r="Q214" s="243"/>
      <c r="R214" s="243"/>
      <c r="S214" s="243"/>
      <c r="T214" s="244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45" t="s">
        <v>160</v>
      </c>
      <c r="AU214" s="245" t="s">
        <v>83</v>
      </c>
      <c r="AV214" s="13" t="s">
        <v>83</v>
      </c>
      <c r="AW214" s="13" t="s">
        <v>30</v>
      </c>
      <c r="AX214" s="13" t="s">
        <v>81</v>
      </c>
      <c r="AY214" s="245" t="s">
        <v>141</v>
      </c>
    </row>
    <row r="215" s="2" customFormat="1" ht="24.15" customHeight="1">
      <c r="A215" s="38"/>
      <c r="B215" s="39"/>
      <c r="C215" s="220" t="s">
        <v>337</v>
      </c>
      <c r="D215" s="220" t="s">
        <v>146</v>
      </c>
      <c r="E215" s="221" t="s">
        <v>338</v>
      </c>
      <c r="F215" s="222" t="s">
        <v>339</v>
      </c>
      <c r="G215" s="223" t="s">
        <v>340</v>
      </c>
      <c r="H215" s="224">
        <v>17.420000000000002</v>
      </c>
      <c r="I215" s="225"/>
      <c r="J215" s="226">
        <f>ROUND(I215*H215,2)</f>
        <v>0</v>
      </c>
      <c r="K215" s="227"/>
      <c r="L215" s="44"/>
      <c r="M215" s="228" t="s">
        <v>1</v>
      </c>
      <c r="N215" s="229" t="s">
        <v>38</v>
      </c>
      <c r="O215" s="91"/>
      <c r="P215" s="230">
        <f>O215*H215</f>
        <v>0</v>
      </c>
      <c r="Q215" s="230">
        <v>0.00027999999999999998</v>
      </c>
      <c r="R215" s="230">
        <f>Q215*H215</f>
        <v>0.0048776000000000002</v>
      </c>
      <c r="S215" s="230">
        <v>0</v>
      </c>
      <c r="T215" s="231">
        <f>S215*H215</f>
        <v>0</v>
      </c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R215" s="232" t="s">
        <v>230</v>
      </c>
      <c r="AT215" s="232" t="s">
        <v>146</v>
      </c>
      <c r="AU215" s="232" t="s">
        <v>83</v>
      </c>
      <c r="AY215" s="17" t="s">
        <v>141</v>
      </c>
      <c r="BE215" s="233">
        <f>IF(N215="základní",J215,0)</f>
        <v>0</v>
      </c>
      <c r="BF215" s="233">
        <f>IF(N215="snížená",J215,0)</f>
        <v>0</v>
      </c>
      <c r="BG215" s="233">
        <f>IF(N215="zákl. přenesená",J215,0)</f>
        <v>0</v>
      </c>
      <c r="BH215" s="233">
        <f>IF(N215="sníž. přenesená",J215,0)</f>
        <v>0</v>
      </c>
      <c r="BI215" s="233">
        <f>IF(N215="nulová",J215,0)</f>
        <v>0</v>
      </c>
      <c r="BJ215" s="17" t="s">
        <v>81</v>
      </c>
      <c r="BK215" s="233">
        <f>ROUND(I215*H215,2)</f>
        <v>0</v>
      </c>
      <c r="BL215" s="17" t="s">
        <v>230</v>
      </c>
      <c r="BM215" s="232" t="s">
        <v>341</v>
      </c>
    </row>
    <row r="216" s="13" customFormat="1">
      <c r="A216" s="13"/>
      <c r="B216" s="234"/>
      <c r="C216" s="235"/>
      <c r="D216" s="236" t="s">
        <v>160</v>
      </c>
      <c r="E216" s="237" t="s">
        <v>1</v>
      </c>
      <c r="F216" s="238" t="s">
        <v>342</v>
      </c>
      <c r="G216" s="235"/>
      <c r="H216" s="239">
        <v>8.1400000000000006</v>
      </c>
      <c r="I216" s="240"/>
      <c r="J216" s="235"/>
      <c r="K216" s="235"/>
      <c r="L216" s="241"/>
      <c r="M216" s="242"/>
      <c r="N216" s="243"/>
      <c r="O216" s="243"/>
      <c r="P216" s="243"/>
      <c r="Q216" s="243"/>
      <c r="R216" s="243"/>
      <c r="S216" s="243"/>
      <c r="T216" s="244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45" t="s">
        <v>160</v>
      </c>
      <c r="AU216" s="245" t="s">
        <v>83</v>
      </c>
      <c r="AV216" s="13" t="s">
        <v>83</v>
      </c>
      <c r="AW216" s="13" t="s">
        <v>30</v>
      </c>
      <c r="AX216" s="13" t="s">
        <v>73</v>
      </c>
      <c r="AY216" s="245" t="s">
        <v>141</v>
      </c>
    </row>
    <row r="217" s="13" customFormat="1">
      <c r="A217" s="13"/>
      <c r="B217" s="234"/>
      <c r="C217" s="235"/>
      <c r="D217" s="236" t="s">
        <v>160</v>
      </c>
      <c r="E217" s="237" t="s">
        <v>1</v>
      </c>
      <c r="F217" s="238" t="s">
        <v>343</v>
      </c>
      <c r="G217" s="235"/>
      <c r="H217" s="239">
        <v>3.1499999999999999</v>
      </c>
      <c r="I217" s="240"/>
      <c r="J217" s="235"/>
      <c r="K217" s="235"/>
      <c r="L217" s="241"/>
      <c r="M217" s="242"/>
      <c r="N217" s="243"/>
      <c r="O217" s="243"/>
      <c r="P217" s="243"/>
      <c r="Q217" s="243"/>
      <c r="R217" s="243"/>
      <c r="S217" s="243"/>
      <c r="T217" s="244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45" t="s">
        <v>160</v>
      </c>
      <c r="AU217" s="245" t="s">
        <v>83</v>
      </c>
      <c r="AV217" s="13" t="s">
        <v>83</v>
      </c>
      <c r="AW217" s="13" t="s">
        <v>30</v>
      </c>
      <c r="AX217" s="13" t="s">
        <v>73</v>
      </c>
      <c r="AY217" s="245" t="s">
        <v>141</v>
      </c>
    </row>
    <row r="218" s="13" customFormat="1">
      <c r="A218" s="13"/>
      <c r="B218" s="234"/>
      <c r="C218" s="235"/>
      <c r="D218" s="236" t="s">
        <v>160</v>
      </c>
      <c r="E218" s="237" t="s">
        <v>1</v>
      </c>
      <c r="F218" s="238" t="s">
        <v>344</v>
      </c>
      <c r="G218" s="235"/>
      <c r="H218" s="239">
        <v>3.0800000000000001</v>
      </c>
      <c r="I218" s="240"/>
      <c r="J218" s="235"/>
      <c r="K218" s="235"/>
      <c r="L218" s="241"/>
      <c r="M218" s="242"/>
      <c r="N218" s="243"/>
      <c r="O218" s="243"/>
      <c r="P218" s="243"/>
      <c r="Q218" s="243"/>
      <c r="R218" s="243"/>
      <c r="S218" s="243"/>
      <c r="T218" s="244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45" t="s">
        <v>160</v>
      </c>
      <c r="AU218" s="245" t="s">
        <v>83</v>
      </c>
      <c r="AV218" s="13" t="s">
        <v>83</v>
      </c>
      <c r="AW218" s="13" t="s">
        <v>30</v>
      </c>
      <c r="AX218" s="13" t="s">
        <v>73</v>
      </c>
      <c r="AY218" s="245" t="s">
        <v>141</v>
      </c>
    </row>
    <row r="219" s="13" customFormat="1">
      <c r="A219" s="13"/>
      <c r="B219" s="234"/>
      <c r="C219" s="235"/>
      <c r="D219" s="236" t="s">
        <v>160</v>
      </c>
      <c r="E219" s="237" t="s">
        <v>1</v>
      </c>
      <c r="F219" s="238" t="s">
        <v>345</v>
      </c>
      <c r="G219" s="235"/>
      <c r="H219" s="239">
        <v>3.0499999999999998</v>
      </c>
      <c r="I219" s="240"/>
      <c r="J219" s="235"/>
      <c r="K219" s="235"/>
      <c r="L219" s="241"/>
      <c r="M219" s="242"/>
      <c r="N219" s="243"/>
      <c r="O219" s="243"/>
      <c r="P219" s="243"/>
      <c r="Q219" s="243"/>
      <c r="R219" s="243"/>
      <c r="S219" s="243"/>
      <c r="T219" s="244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45" t="s">
        <v>160</v>
      </c>
      <c r="AU219" s="245" t="s">
        <v>83</v>
      </c>
      <c r="AV219" s="13" t="s">
        <v>83</v>
      </c>
      <c r="AW219" s="13" t="s">
        <v>30</v>
      </c>
      <c r="AX219" s="13" t="s">
        <v>73</v>
      </c>
      <c r="AY219" s="245" t="s">
        <v>141</v>
      </c>
    </row>
    <row r="220" s="14" customFormat="1">
      <c r="A220" s="14"/>
      <c r="B220" s="246"/>
      <c r="C220" s="247"/>
      <c r="D220" s="236" t="s">
        <v>160</v>
      </c>
      <c r="E220" s="248" t="s">
        <v>1</v>
      </c>
      <c r="F220" s="249" t="s">
        <v>165</v>
      </c>
      <c r="G220" s="247"/>
      <c r="H220" s="250">
        <v>17.420000000000002</v>
      </c>
      <c r="I220" s="251"/>
      <c r="J220" s="247"/>
      <c r="K220" s="247"/>
      <c r="L220" s="252"/>
      <c r="M220" s="253"/>
      <c r="N220" s="254"/>
      <c r="O220" s="254"/>
      <c r="P220" s="254"/>
      <c r="Q220" s="254"/>
      <c r="R220" s="254"/>
      <c r="S220" s="254"/>
      <c r="T220" s="255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56" t="s">
        <v>160</v>
      </c>
      <c r="AU220" s="256" t="s">
        <v>83</v>
      </c>
      <c r="AV220" s="14" t="s">
        <v>150</v>
      </c>
      <c r="AW220" s="14" t="s">
        <v>30</v>
      </c>
      <c r="AX220" s="14" t="s">
        <v>81</v>
      </c>
      <c r="AY220" s="256" t="s">
        <v>141</v>
      </c>
    </row>
    <row r="221" s="2" customFormat="1" ht="16.5" customHeight="1">
      <c r="A221" s="38"/>
      <c r="B221" s="39"/>
      <c r="C221" s="220" t="s">
        <v>346</v>
      </c>
      <c r="D221" s="220" t="s">
        <v>146</v>
      </c>
      <c r="E221" s="221" t="s">
        <v>347</v>
      </c>
      <c r="F221" s="222" t="s">
        <v>348</v>
      </c>
      <c r="G221" s="223" t="s">
        <v>158</v>
      </c>
      <c r="H221" s="224">
        <v>48.072000000000003</v>
      </c>
      <c r="I221" s="225"/>
      <c r="J221" s="226">
        <f>ROUND(I221*H221,2)</f>
        <v>0</v>
      </c>
      <c r="K221" s="227"/>
      <c r="L221" s="44"/>
      <c r="M221" s="228" t="s">
        <v>1</v>
      </c>
      <c r="N221" s="229" t="s">
        <v>38</v>
      </c>
      <c r="O221" s="91"/>
      <c r="P221" s="230">
        <f>O221*H221</f>
        <v>0</v>
      </c>
      <c r="Q221" s="230">
        <v>0.0044999999999999997</v>
      </c>
      <c r="R221" s="230">
        <f>Q221*H221</f>
        <v>0.21632399999999999</v>
      </c>
      <c r="S221" s="230">
        <v>0</v>
      </c>
      <c r="T221" s="231">
        <f>S221*H221</f>
        <v>0</v>
      </c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R221" s="232" t="s">
        <v>230</v>
      </c>
      <c r="AT221" s="232" t="s">
        <v>146</v>
      </c>
      <c r="AU221" s="232" t="s">
        <v>83</v>
      </c>
      <c r="AY221" s="17" t="s">
        <v>141</v>
      </c>
      <c r="BE221" s="233">
        <f>IF(N221="základní",J221,0)</f>
        <v>0</v>
      </c>
      <c r="BF221" s="233">
        <f>IF(N221="snížená",J221,0)</f>
        <v>0</v>
      </c>
      <c r="BG221" s="233">
        <f>IF(N221="zákl. přenesená",J221,0)</f>
        <v>0</v>
      </c>
      <c r="BH221" s="233">
        <f>IF(N221="sníž. přenesená",J221,0)</f>
        <v>0</v>
      </c>
      <c r="BI221" s="233">
        <f>IF(N221="nulová",J221,0)</f>
        <v>0</v>
      </c>
      <c r="BJ221" s="17" t="s">
        <v>81</v>
      </c>
      <c r="BK221" s="233">
        <f>ROUND(I221*H221,2)</f>
        <v>0</v>
      </c>
      <c r="BL221" s="17" t="s">
        <v>230</v>
      </c>
      <c r="BM221" s="232" t="s">
        <v>349</v>
      </c>
    </row>
    <row r="222" s="13" customFormat="1">
      <c r="A222" s="13"/>
      <c r="B222" s="234"/>
      <c r="C222" s="235"/>
      <c r="D222" s="236" t="s">
        <v>160</v>
      </c>
      <c r="E222" s="237" t="s">
        <v>1</v>
      </c>
      <c r="F222" s="238" t="s">
        <v>90</v>
      </c>
      <c r="G222" s="235"/>
      <c r="H222" s="239">
        <v>48.072000000000003</v>
      </c>
      <c r="I222" s="240"/>
      <c r="J222" s="235"/>
      <c r="K222" s="235"/>
      <c r="L222" s="241"/>
      <c r="M222" s="242"/>
      <c r="N222" s="243"/>
      <c r="O222" s="243"/>
      <c r="P222" s="243"/>
      <c r="Q222" s="243"/>
      <c r="R222" s="243"/>
      <c r="S222" s="243"/>
      <c r="T222" s="244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45" t="s">
        <v>160</v>
      </c>
      <c r="AU222" s="245" t="s">
        <v>83</v>
      </c>
      <c r="AV222" s="13" t="s">
        <v>83</v>
      </c>
      <c r="AW222" s="13" t="s">
        <v>30</v>
      </c>
      <c r="AX222" s="13" t="s">
        <v>81</v>
      </c>
      <c r="AY222" s="245" t="s">
        <v>141</v>
      </c>
    </row>
    <row r="223" s="2" customFormat="1" ht="21.75" customHeight="1">
      <c r="A223" s="38"/>
      <c r="B223" s="39"/>
      <c r="C223" s="220" t="s">
        <v>350</v>
      </c>
      <c r="D223" s="220" t="s">
        <v>146</v>
      </c>
      <c r="E223" s="221" t="s">
        <v>351</v>
      </c>
      <c r="F223" s="222" t="s">
        <v>352</v>
      </c>
      <c r="G223" s="223" t="s">
        <v>340</v>
      </c>
      <c r="H223" s="224">
        <v>43.064999999999998</v>
      </c>
      <c r="I223" s="225"/>
      <c r="J223" s="226">
        <f>ROUND(I223*H223,2)</f>
        <v>0</v>
      </c>
      <c r="K223" s="227"/>
      <c r="L223" s="44"/>
      <c r="M223" s="228" t="s">
        <v>1</v>
      </c>
      <c r="N223" s="229" t="s">
        <v>38</v>
      </c>
      <c r="O223" s="91"/>
      <c r="P223" s="230">
        <f>O223*H223</f>
        <v>0</v>
      </c>
      <c r="Q223" s="230">
        <v>0.00020000000000000001</v>
      </c>
      <c r="R223" s="230">
        <f>Q223*H223</f>
        <v>0.0086129999999999991</v>
      </c>
      <c r="S223" s="230">
        <v>0</v>
      </c>
      <c r="T223" s="231">
        <f>S223*H223</f>
        <v>0</v>
      </c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R223" s="232" t="s">
        <v>230</v>
      </c>
      <c r="AT223" s="232" t="s">
        <v>146</v>
      </c>
      <c r="AU223" s="232" t="s">
        <v>83</v>
      </c>
      <c r="AY223" s="17" t="s">
        <v>141</v>
      </c>
      <c r="BE223" s="233">
        <f>IF(N223="základní",J223,0)</f>
        <v>0</v>
      </c>
      <c r="BF223" s="233">
        <f>IF(N223="snížená",J223,0)</f>
        <v>0</v>
      </c>
      <c r="BG223" s="233">
        <f>IF(N223="zákl. přenesená",J223,0)</f>
        <v>0</v>
      </c>
      <c r="BH223" s="233">
        <f>IF(N223="sníž. přenesená",J223,0)</f>
        <v>0</v>
      </c>
      <c r="BI223" s="233">
        <f>IF(N223="nulová",J223,0)</f>
        <v>0</v>
      </c>
      <c r="BJ223" s="17" t="s">
        <v>81</v>
      </c>
      <c r="BK223" s="233">
        <f>ROUND(I223*H223,2)</f>
        <v>0</v>
      </c>
      <c r="BL223" s="17" t="s">
        <v>230</v>
      </c>
      <c r="BM223" s="232" t="s">
        <v>353</v>
      </c>
    </row>
    <row r="224" s="13" customFormat="1">
      <c r="A224" s="13"/>
      <c r="B224" s="234"/>
      <c r="C224" s="235"/>
      <c r="D224" s="236" t="s">
        <v>160</v>
      </c>
      <c r="E224" s="237" t="s">
        <v>1</v>
      </c>
      <c r="F224" s="238" t="s">
        <v>354</v>
      </c>
      <c r="G224" s="235"/>
      <c r="H224" s="239">
        <v>25.649999999999999</v>
      </c>
      <c r="I224" s="240"/>
      <c r="J224" s="235"/>
      <c r="K224" s="235"/>
      <c r="L224" s="241"/>
      <c r="M224" s="242"/>
      <c r="N224" s="243"/>
      <c r="O224" s="243"/>
      <c r="P224" s="243"/>
      <c r="Q224" s="243"/>
      <c r="R224" s="243"/>
      <c r="S224" s="243"/>
      <c r="T224" s="244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45" t="s">
        <v>160</v>
      </c>
      <c r="AU224" s="245" t="s">
        <v>83</v>
      </c>
      <c r="AV224" s="13" t="s">
        <v>83</v>
      </c>
      <c r="AW224" s="13" t="s">
        <v>30</v>
      </c>
      <c r="AX224" s="13" t="s">
        <v>73</v>
      </c>
      <c r="AY224" s="245" t="s">
        <v>141</v>
      </c>
    </row>
    <row r="225" s="13" customFormat="1">
      <c r="A225" s="13"/>
      <c r="B225" s="234"/>
      <c r="C225" s="235"/>
      <c r="D225" s="236" t="s">
        <v>160</v>
      </c>
      <c r="E225" s="237" t="s">
        <v>1</v>
      </c>
      <c r="F225" s="238" t="s">
        <v>355</v>
      </c>
      <c r="G225" s="235"/>
      <c r="H225" s="239">
        <v>8.0150000000000006</v>
      </c>
      <c r="I225" s="240"/>
      <c r="J225" s="235"/>
      <c r="K225" s="235"/>
      <c r="L225" s="241"/>
      <c r="M225" s="242"/>
      <c r="N225" s="243"/>
      <c r="O225" s="243"/>
      <c r="P225" s="243"/>
      <c r="Q225" s="243"/>
      <c r="R225" s="243"/>
      <c r="S225" s="243"/>
      <c r="T225" s="244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45" t="s">
        <v>160</v>
      </c>
      <c r="AU225" s="245" t="s">
        <v>83</v>
      </c>
      <c r="AV225" s="13" t="s">
        <v>83</v>
      </c>
      <c r="AW225" s="13" t="s">
        <v>30</v>
      </c>
      <c r="AX225" s="13" t="s">
        <v>73</v>
      </c>
      <c r="AY225" s="245" t="s">
        <v>141</v>
      </c>
    </row>
    <row r="226" s="13" customFormat="1">
      <c r="A226" s="13"/>
      <c r="B226" s="234"/>
      <c r="C226" s="235"/>
      <c r="D226" s="236" t="s">
        <v>160</v>
      </c>
      <c r="E226" s="237" t="s">
        <v>1</v>
      </c>
      <c r="F226" s="238" t="s">
        <v>356</v>
      </c>
      <c r="G226" s="235"/>
      <c r="H226" s="239">
        <v>4.7000000000000002</v>
      </c>
      <c r="I226" s="240"/>
      <c r="J226" s="235"/>
      <c r="K226" s="235"/>
      <c r="L226" s="241"/>
      <c r="M226" s="242"/>
      <c r="N226" s="243"/>
      <c r="O226" s="243"/>
      <c r="P226" s="243"/>
      <c r="Q226" s="243"/>
      <c r="R226" s="243"/>
      <c r="S226" s="243"/>
      <c r="T226" s="244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45" t="s">
        <v>160</v>
      </c>
      <c r="AU226" s="245" t="s">
        <v>83</v>
      </c>
      <c r="AV226" s="13" t="s">
        <v>83</v>
      </c>
      <c r="AW226" s="13" t="s">
        <v>30</v>
      </c>
      <c r="AX226" s="13" t="s">
        <v>73</v>
      </c>
      <c r="AY226" s="245" t="s">
        <v>141</v>
      </c>
    </row>
    <row r="227" s="13" customFormat="1">
      <c r="A227" s="13"/>
      <c r="B227" s="234"/>
      <c r="C227" s="235"/>
      <c r="D227" s="236" t="s">
        <v>160</v>
      </c>
      <c r="E227" s="237" t="s">
        <v>1</v>
      </c>
      <c r="F227" s="238" t="s">
        <v>357</v>
      </c>
      <c r="G227" s="235"/>
      <c r="H227" s="239">
        <v>4.7000000000000002</v>
      </c>
      <c r="I227" s="240"/>
      <c r="J227" s="235"/>
      <c r="K227" s="235"/>
      <c r="L227" s="241"/>
      <c r="M227" s="242"/>
      <c r="N227" s="243"/>
      <c r="O227" s="243"/>
      <c r="P227" s="243"/>
      <c r="Q227" s="243"/>
      <c r="R227" s="243"/>
      <c r="S227" s="243"/>
      <c r="T227" s="244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45" t="s">
        <v>160</v>
      </c>
      <c r="AU227" s="245" t="s">
        <v>83</v>
      </c>
      <c r="AV227" s="13" t="s">
        <v>83</v>
      </c>
      <c r="AW227" s="13" t="s">
        <v>30</v>
      </c>
      <c r="AX227" s="13" t="s">
        <v>73</v>
      </c>
      <c r="AY227" s="245" t="s">
        <v>141</v>
      </c>
    </row>
    <row r="228" s="14" customFormat="1">
      <c r="A228" s="14"/>
      <c r="B228" s="246"/>
      <c r="C228" s="247"/>
      <c r="D228" s="236" t="s">
        <v>160</v>
      </c>
      <c r="E228" s="248" t="s">
        <v>1</v>
      </c>
      <c r="F228" s="249" t="s">
        <v>165</v>
      </c>
      <c r="G228" s="247"/>
      <c r="H228" s="250">
        <v>43.064999999999998</v>
      </c>
      <c r="I228" s="251"/>
      <c r="J228" s="247"/>
      <c r="K228" s="247"/>
      <c r="L228" s="252"/>
      <c r="M228" s="253"/>
      <c r="N228" s="254"/>
      <c r="O228" s="254"/>
      <c r="P228" s="254"/>
      <c r="Q228" s="254"/>
      <c r="R228" s="254"/>
      <c r="S228" s="254"/>
      <c r="T228" s="255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56" t="s">
        <v>160</v>
      </c>
      <c r="AU228" s="256" t="s">
        <v>83</v>
      </c>
      <c r="AV228" s="14" t="s">
        <v>150</v>
      </c>
      <c r="AW228" s="14" t="s">
        <v>30</v>
      </c>
      <c r="AX228" s="14" t="s">
        <v>81</v>
      </c>
      <c r="AY228" s="256" t="s">
        <v>141</v>
      </c>
    </row>
    <row r="229" s="2" customFormat="1" ht="24.15" customHeight="1">
      <c r="A229" s="38"/>
      <c r="B229" s="39"/>
      <c r="C229" s="257" t="s">
        <v>358</v>
      </c>
      <c r="D229" s="257" t="s">
        <v>309</v>
      </c>
      <c r="E229" s="258" t="s">
        <v>359</v>
      </c>
      <c r="F229" s="259" t="s">
        <v>360</v>
      </c>
      <c r="G229" s="260" t="s">
        <v>340</v>
      </c>
      <c r="H229" s="261">
        <v>47.372</v>
      </c>
      <c r="I229" s="262"/>
      <c r="J229" s="263">
        <f>ROUND(I229*H229,2)</f>
        <v>0</v>
      </c>
      <c r="K229" s="264"/>
      <c r="L229" s="265"/>
      <c r="M229" s="266" t="s">
        <v>1</v>
      </c>
      <c r="N229" s="267" t="s">
        <v>38</v>
      </c>
      <c r="O229" s="91"/>
      <c r="P229" s="230">
        <f>O229*H229</f>
        <v>0</v>
      </c>
      <c r="Q229" s="230">
        <v>2.0000000000000002E-05</v>
      </c>
      <c r="R229" s="230">
        <f>Q229*H229</f>
        <v>0.00094744000000000002</v>
      </c>
      <c r="S229" s="230">
        <v>0</v>
      </c>
      <c r="T229" s="231">
        <f>S229*H229</f>
        <v>0</v>
      </c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R229" s="232" t="s">
        <v>312</v>
      </c>
      <c r="AT229" s="232" t="s">
        <v>309</v>
      </c>
      <c r="AU229" s="232" t="s">
        <v>83</v>
      </c>
      <c r="AY229" s="17" t="s">
        <v>141</v>
      </c>
      <c r="BE229" s="233">
        <f>IF(N229="základní",J229,0)</f>
        <v>0</v>
      </c>
      <c r="BF229" s="233">
        <f>IF(N229="snížená",J229,0)</f>
        <v>0</v>
      </c>
      <c r="BG229" s="233">
        <f>IF(N229="zákl. přenesená",J229,0)</f>
        <v>0</v>
      </c>
      <c r="BH229" s="233">
        <f>IF(N229="sníž. přenesená",J229,0)</f>
        <v>0</v>
      </c>
      <c r="BI229" s="233">
        <f>IF(N229="nulová",J229,0)</f>
        <v>0</v>
      </c>
      <c r="BJ229" s="17" t="s">
        <v>81</v>
      </c>
      <c r="BK229" s="233">
        <f>ROUND(I229*H229,2)</f>
        <v>0</v>
      </c>
      <c r="BL229" s="17" t="s">
        <v>230</v>
      </c>
      <c r="BM229" s="232" t="s">
        <v>361</v>
      </c>
    </row>
    <row r="230" s="13" customFormat="1">
      <c r="A230" s="13"/>
      <c r="B230" s="234"/>
      <c r="C230" s="235"/>
      <c r="D230" s="236" t="s">
        <v>160</v>
      </c>
      <c r="E230" s="235"/>
      <c r="F230" s="238" t="s">
        <v>362</v>
      </c>
      <c r="G230" s="235"/>
      <c r="H230" s="239">
        <v>47.372</v>
      </c>
      <c r="I230" s="240"/>
      <c r="J230" s="235"/>
      <c r="K230" s="235"/>
      <c r="L230" s="241"/>
      <c r="M230" s="242"/>
      <c r="N230" s="243"/>
      <c r="O230" s="243"/>
      <c r="P230" s="243"/>
      <c r="Q230" s="243"/>
      <c r="R230" s="243"/>
      <c r="S230" s="243"/>
      <c r="T230" s="244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45" t="s">
        <v>160</v>
      </c>
      <c r="AU230" s="245" t="s">
        <v>83</v>
      </c>
      <c r="AV230" s="13" t="s">
        <v>83</v>
      </c>
      <c r="AW230" s="13" t="s">
        <v>4</v>
      </c>
      <c r="AX230" s="13" t="s">
        <v>81</v>
      </c>
      <c r="AY230" s="245" t="s">
        <v>141</v>
      </c>
    </row>
    <row r="231" s="2" customFormat="1" ht="37.8" customHeight="1">
      <c r="A231" s="38"/>
      <c r="B231" s="39"/>
      <c r="C231" s="220" t="s">
        <v>363</v>
      </c>
      <c r="D231" s="220" t="s">
        <v>146</v>
      </c>
      <c r="E231" s="221" t="s">
        <v>364</v>
      </c>
      <c r="F231" s="222" t="s">
        <v>365</v>
      </c>
      <c r="G231" s="223" t="s">
        <v>158</v>
      </c>
      <c r="H231" s="224">
        <v>48.072000000000003</v>
      </c>
      <c r="I231" s="225"/>
      <c r="J231" s="226">
        <f>ROUND(I231*H231,2)</f>
        <v>0</v>
      </c>
      <c r="K231" s="227"/>
      <c r="L231" s="44"/>
      <c r="M231" s="228" t="s">
        <v>1</v>
      </c>
      <c r="N231" s="229" t="s">
        <v>38</v>
      </c>
      <c r="O231" s="91"/>
      <c r="P231" s="230">
        <f>O231*H231</f>
        <v>0</v>
      </c>
      <c r="Q231" s="230">
        <v>0.0089999999999999993</v>
      </c>
      <c r="R231" s="230">
        <f>Q231*H231</f>
        <v>0.43264799999999998</v>
      </c>
      <c r="S231" s="230">
        <v>0</v>
      </c>
      <c r="T231" s="231">
        <f>S231*H231</f>
        <v>0</v>
      </c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R231" s="232" t="s">
        <v>230</v>
      </c>
      <c r="AT231" s="232" t="s">
        <v>146</v>
      </c>
      <c r="AU231" s="232" t="s">
        <v>83</v>
      </c>
      <c r="AY231" s="17" t="s">
        <v>141</v>
      </c>
      <c r="BE231" s="233">
        <f>IF(N231="základní",J231,0)</f>
        <v>0</v>
      </c>
      <c r="BF231" s="233">
        <f>IF(N231="snížená",J231,0)</f>
        <v>0</v>
      </c>
      <c r="BG231" s="233">
        <f>IF(N231="zákl. přenesená",J231,0)</f>
        <v>0</v>
      </c>
      <c r="BH231" s="233">
        <f>IF(N231="sníž. přenesená",J231,0)</f>
        <v>0</v>
      </c>
      <c r="BI231" s="233">
        <f>IF(N231="nulová",J231,0)</f>
        <v>0</v>
      </c>
      <c r="BJ231" s="17" t="s">
        <v>81</v>
      </c>
      <c r="BK231" s="233">
        <f>ROUND(I231*H231,2)</f>
        <v>0</v>
      </c>
      <c r="BL231" s="17" t="s">
        <v>230</v>
      </c>
      <c r="BM231" s="232" t="s">
        <v>366</v>
      </c>
    </row>
    <row r="232" s="13" customFormat="1">
      <c r="A232" s="13"/>
      <c r="B232" s="234"/>
      <c r="C232" s="235"/>
      <c r="D232" s="236" t="s">
        <v>160</v>
      </c>
      <c r="E232" s="237" t="s">
        <v>1</v>
      </c>
      <c r="F232" s="238" t="s">
        <v>367</v>
      </c>
      <c r="G232" s="235"/>
      <c r="H232" s="239">
        <v>23.081</v>
      </c>
      <c r="I232" s="240"/>
      <c r="J232" s="235"/>
      <c r="K232" s="235"/>
      <c r="L232" s="241"/>
      <c r="M232" s="242"/>
      <c r="N232" s="243"/>
      <c r="O232" s="243"/>
      <c r="P232" s="243"/>
      <c r="Q232" s="243"/>
      <c r="R232" s="243"/>
      <c r="S232" s="243"/>
      <c r="T232" s="244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45" t="s">
        <v>160</v>
      </c>
      <c r="AU232" s="245" t="s">
        <v>83</v>
      </c>
      <c r="AV232" s="13" t="s">
        <v>83</v>
      </c>
      <c r="AW232" s="13" t="s">
        <v>30</v>
      </c>
      <c r="AX232" s="13" t="s">
        <v>73</v>
      </c>
      <c r="AY232" s="245" t="s">
        <v>141</v>
      </c>
    </row>
    <row r="233" s="13" customFormat="1">
      <c r="A233" s="13"/>
      <c r="B233" s="234"/>
      <c r="C233" s="235"/>
      <c r="D233" s="236" t="s">
        <v>160</v>
      </c>
      <c r="E233" s="237" t="s">
        <v>1</v>
      </c>
      <c r="F233" s="238" t="s">
        <v>368</v>
      </c>
      <c r="G233" s="235"/>
      <c r="H233" s="239">
        <v>8.5999999999999996</v>
      </c>
      <c r="I233" s="240"/>
      <c r="J233" s="235"/>
      <c r="K233" s="235"/>
      <c r="L233" s="241"/>
      <c r="M233" s="242"/>
      <c r="N233" s="243"/>
      <c r="O233" s="243"/>
      <c r="P233" s="243"/>
      <c r="Q233" s="243"/>
      <c r="R233" s="243"/>
      <c r="S233" s="243"/>
      <c r="T233" s="244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45" t="s">
        <v>160</v>
      </c>
      <c r="AU233" s="245" t="s">
        <v>83</v>
      </c>
      <c r="AV233" s="13" t="s">
        <v>83</v>
      </c>
      <c r="AW233" s="13" t="s">
        <v>30</v>
      </c>
      <c r="AX233" s="13" t="s">
        <v>73</v>
      </c>
      <c r="AY233" s="245" t="s">
        <v>141</v>
      </c>
    </row>
    <row r="234" s="13" customFormat="1">
      <c r="A234" s="13"/>
      <c r="B234" s="234"/>
      <c r="C234" s="235"/>
      <c r="D234" s="236" t="s">
        <v>160</v>
      </c>
      <c r="E234" s="237" t="s">
        <v>1</v>
      </c>
      <c r="F234" s="238" t="s">
        <v>369</v>
      </c>
      <c r="G234" s="235"/>
      <c r="H234" s="239">
        <v>8.2240000000000002</v>
      </c>
      <c r="I234" s="240"/>
      <c r="J234" s="235"/>
      <c r="K234" s="235"/>
      <c r="L234" s="241"/>
      <c r="M234" s="242"/>
      <c r="N234" s="243"/>
      <c r="O234" s="243"/>
      <c r="P234" s="243"/>
      <c r="Q234" s="243"/>
      <c r="R234" s="243"/>
      <c r="S234" s="243"/>
      <c r="T234" s="244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45" t="s">
        <v>160</v>
      </c>
      <c r="AU234" s="245" t="s">
        <v>83</v>
      </c>
      <c r="AV234" s="13" t="s">
        <v>83</v>
      </c>
      <c r="AW234" s="13" t="s">
        <v>30</v>
      </c>
      <c r="AX234" s="13" t="s">
        <v>73</v>
      </c>
      <c r="AY234" s="245" t="s">
        <v>141</v>
      </c>
    </row>
    <row r="235" s="13" customFormat="1">
      <c r="A235" s="13"/>
      <c r="B235" s="234"/>
      <c r="C235" s="235"/>
      <c r="D235" s="236" t="s">
        <v>160</v>
      </c>
      <c r="E235" s="237" t="s">
        <v>1</v>
      </c>
      <c r="F235" s="238" t="s">
        <v>370</v>
      </c>
      <c r="G235" s="235"/>
      <c r="H235" s="239">
        <v>8.1669999999999998</v>
      </c>
      <c r="I235" s="240"/>
      <c r="J235" s="235"/>
      <c r="K235" s="235"/>
      <c r="L235" s="241"/>
      <c r="M235" s="242"/>
      <c r="N235" s="243"/>
      <c r="O235" s="243"/>
      <c r="P235" s="243"/>
      <c r="Q235" s="243"/>
      <c r="R235" s="243"/>
      <c r="S235" s="243"/>
      <c r="T235" s="244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45" t="s">
        <v>160</v>
      </c>
      <c r="AU235" s="245" t="s">
        <v>83</v>
      </c>
      <c r="AV235" s="13" t="s">
        <v>83</v>
      </c>
      <c r="AW235" s="13" t="s">
        <v>30</v>
      </c>
      <c r="AX235" s="13" t="s">
        <v>73</v>
      </c>
      <c r="AY235" s="245" t="s">
        <v>141</v>
      </c>
    </row>
    <row r="236" s="14" customFormat="1">
      <c r="A236" s="14"/>
      <c r="B236" s="246"/>
      <c r="C236" s="247"/>
      <c r="D236" s="236" t="s">
        <v>160</v>
      </c>
      <c r="E236" s="248" t="s">
        <v>90</v>
      </c>
      <c r="F236" s="249" t="s">
        <v>165</v>
      </c>
      <c r="G236" s="247"/>
      <c r="H236" s="250">
        <v>48.072000000000003</v>
      </c>
      <c r="I236" s="251"/>
      <c r="J236" s="247"/>
      <c r="K236" s="247"/>
      <c r="L236" s="252"/>
      <c r="M236" s="253"/>
      <c r="N236" s="254"/>
      <c r="O236" s="254"/>
      <c r="P236" s="254"/>
      <c r="Q236" s="254"/>
      <c r="R236" s="254"/>
      <c r="S236" s="254"/>
      <c r="T236" s="255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56" t="s">
        <v>160</v>
      </c>
      <c r="AU236" s="256" t="s">
        <v>83</v>
      </c>
      <c r="AV236" s="14" t="s">
        <v>150</v>
      </c>
      <c r="AW236" s="14" t="s">
        <v>30</v>
      </c>
      <c r="AX236" s="14" t="s">
        <v>81</v>
      </c>
      <c r="AY236" s="256" t="s">
        <v>141</v>
      </c>
    </row>
    <row r="237" s="2" customFormat="1" ht="24.15" customHeight="1">
      <c r="A237" s="38"/>
      <c r="B237" s="39"/>
      <c r="C237" s="257" t="s">
        <v>371</v>
      </c>
      <c r="D237" s="257" t="s">
        <v>309</v>
      </c>
      <c r="E237" s="258" t="s">
        <v>372</v>
      </c>
      <c r="F237" s="259" t="s">
        <v>373</v>
      </c>
      <c r="G237" s="260" t="s">
        <v>158</v>
      </c>
      <c r="H237" s="261">
        <v>20.785</v>
      </c>
      <c r="I237" s="262"/>
      <c r="J237" s="263">
        <f>ROUND(I237*H237,2)</f>
        <v>0</v>
      </c>
      <c r="K237" s="264"/>
      <c r="L237" s="265"/>
      <c r="M237" s="266" t="s">
        <v>1</v>
      </c>
      <c r="N237" s="267" t="s">
        <v>38</v>
      </c>
      <c r="O237" s="91"/>
      <c r="P237" s="230">
        <f>O237*H237</f>
        <v>0</v>
      </c>
      <c r="Q237" s="230">
        <v>0.02</v>
      </c>
      <c r="R237" s="230">
        <f>Q237*H237</f>
        <v>0.41570000000000001</v>
      </c>
      <c r="S237" s="230">
        <v>0</v>
      </c>
      <c r="T237" s="231">
        <f>S237*H237</f>
        <v>0</v>
      </c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R237" s="232" t="s">
        <v>312</v>
      </c>
      <c r="AT237" s="232" t="s">
        <v>309</v>
      </c>
      <c r="AU237" s="232" t="s">
        <v>83</v>
      </c>
      <c r="AY237" s="17" t="s">
        <v>141</v>
      </c>
      <c r="BE237" s="233">
        <f>IF(N237="základní",J237,0)</f>
        <v>0</v>
      </c>
      <c r="BF237" s="233">
        <f>IF(N237="snížená",J237,0)</f>
        <v>0</v>
      </c>
      <c r="BG237" s="233">
        <f>IF(N237="zákl. přenesená",J237,0)</f>
        <v>0</v>
      </c>
      <c r="BH237" s="233">
        <f>IF(N237="sníž. přenesená",J237,0)</f>
        <v>0</v>
      </c>
      <c r="BI237" s="233">
        <f>IF(N237="nulová",J237,0)</f>
        <v>0</v>
      </c>
      <c r="BJ237" s="17" t="s">
        <v>81</v>
      </c>
      <c r="BK237" s="233">
        <f>ROUND(I237*H237,2)</f>
        <v>0</v>
      </c>
      <c r="BL237" s="17" t="s">
        <v>230</v>
      </c>
      <c r="BM237" s="232" t="s">
        <v>374</v>
      </c>
    </row>
    <row r="238" s="13" customFormat="1">
      <c r="A238" s="13"/>
      <c r="B238" s="234"/>
      <c r="C238" s="235"/>
      <c r="D238" s="236" t="s">
        <v>160</v>
      </c>
      <c r="E238" s="235"/>
      <c r="F238" s="238" t="s">
        <v>375</v>
      </c>
      <c r="G238" s="235"/>
      <c r="H238" s="239">
        <v>20.785</v>
      </c>
      <c r="I238" s="240"/>
      <c r="J238" s="235"/>
      <c r="K238" s="235"/>
      <c r="L238" s="241"/>
      <c r="M238" s="242"/>
      <c r="N238" s="243"/>
      <c r="O238" s="243"/>
      <c r="P238" s="243"/>
      <c r="Q238" s="243"/>
      <c r="R238" s="243"/>
      <c r="S238" s="243"/>
      <c r="T238" s="244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45" t="s">
        <v>160</v>
      </c>
      <c r="AU238" s="245" t="s">
        <v>83</v>
      </c>
      <c r="AV238" s="13" t="s">
        <v>83</v>
      </c>
      <c r="AW238" s="13" t="s">
        <v>4</v>
      </c>
      <c r="AX238" s="13" t="s">
        <v>81</v>
      </c>
      <c r="AY238" s="245" t="s">
        <v>141</v>
      </c>
    </row>
    <row r="239" s="2" customFormat="1" ht="24.15" customHeight="1">
      <c r="A239" s="38"/>
      <c r="B239" s="39"/>
      <c r="C239" s="220" t="s">
        <v>376</v>
      </c>
      <c r="D239" s="220" t="s">
        <v>146</v>
      </c>
      <c r="E239" s="221" t="s">
        <v>377</v>
      </c>
      <c r="F239" s="222" t="s">
        <v>378</v>
      </c>
      <c r="G239" s="223" t="s">
        <v>186</v>
      </c>
      <c r="H239" s="224">
        <v>1.1799999999999999</v>
      </c>
      <c r="I239" s="225"/>
      <c r="J239" s="226">
        <f>ROUND(I239*H239,2)</f>
        <v>0</v>
      </c>
      <c r="K239" s="227"/>
      <c r="L239" s="44"/>
      <c r="M239" s="228" t="s">
        <v>1</v>
      </c>
      <c r="N239" s="229" t="s">
        <v>38</v>
      </c>
      <c r="O239" s="91"/>
      <c r="P239" s="230">
        <f>O239*H239</f>
        <v>0</v>
      </c>
      <c r="Q239" s="230">
        <v>0</v>
      </c>
      <c r="R239" s="230">
        <f>Q239*H239</f>
        <v>0</v>
      </c>
      <c r="S239" s="230">
        <v>0</v>
      </c>
      <c r="T239" s="231">
        <f>S239*H239</f>
        <v>0</v>
      </c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R239" s="232" t="s">
        <v>230</v>
      </c>
      <c r="AT239" s="232" t="s">
        <v>146</v>
      </c>
      <c r="AU239" s="232" t="s">
        <v>83</v>
      </c>
      <c r="AY239" s="17" t="s">
        <v>141</v>
      </c>
      <c r="BE239" s="233">
        <f>IF(N239="základní",J239,0)</f>
        <v>0</v>
      </c>
      <c r="BF239" s="233">
        <f>IF(N239="snížená",J239,0)</f>
        <v>0</v>
      </c>
      <c r="BG239" s="233">
        <f>IF(N239="zákl. přenesená",J239,0)</f>
        <v>0</v>
      </c>
      <c r="BH239" s="233">
        <f>IF(N239="sníž. přenesená",J239,0)</f>
        <v>0</v>
      </c>
      <c r="BI239" s="233">
        <f>IF(N239="nulová",J239,0)</f>
        <v>0</v>
      </c>
      <c r="BJ239" s="17" t="s">
        <v>81</v>
      </c>
      <c r="BK239" s="233">
        <f>ROUND(I239*H239,2)</f>
        <v>0</v>
      </c>
      <c r="BL239" s="17" t="s">
        <v>230</v>
      </c>
      <c r="BM239" s="232" t="s">
        <v>379</v>
      </c>
    </row>
    <row r="240" s="12" customFormat="1" ht="22.8" customHeight="1">
      <c r="A240" s="12"/>
      <c r="B240" s="204"/>
      <c r="C240" s="205"/>
      <c r="D240" s="206" t="s">
        <v>72</v>
      </c>
      <c r="E240" s="218" t="s">
        <v>380</v>
      </c>
      <c r="F240" s="218" t="s">
        <v>381</v>
      </c>
      <c r="G240" s="205"/>
      <c r="H240" s="205"/>
      <c r="I240" s="208"/>
      <c r="J240" s="219">
        <f>BK240</f>
        <v>0</v>
      </c>
      <c r="K240" s="205"/>
      <c r="L240" s="210"/>
      <c r="M240" s="211"/>
      <c r="N240" s="212"/>
      <c r="O240" s="212"/>
      <c r="P240" s="213">
        <f>SUM(P241:P244)</f>
        <v>0</v>
      </c>
      <c r="Q240" s="212"/>
      <c r="R240" s="213">
        <f>SUM(R241:R244)</f>
        <v>0.0010295999999999999</v>
      </c>
      <c r="S240" s="212"/>
      <c r="T240" s="214">
        <f>SUM(T241:T244)</f>
        <v>0</v>
      </c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R240" s="215" t="s">
        <v>83</v>
      </c>
      <c r="AT240" s="216" t="s">
        <v>72</v>
      </c>
      <c r="AU240" s="216" t="s">
        <v>81</v>
      </c>
      <c r="AY240" s="215" t="s">
        <v>141</v>
      </c>
      <c r="BK240" s="217">
        <f>SUM(BK241:BK244)</f>
        <v>0</v>
      </c>
    </row>
    <row r="241" s="2" customFormat="1" ht="24.15" customHeight="1">
      <c r="A241" s="38"/>
      <c r="B241" s="39"/>
      <c r="C241" s="220" t="s">
        <v>382</v>
      </c>
      <c r="D241" s="220" t="s">
        <v>146</v>
      </c>
      <c r="E241" s="221" t="s">
        <v>383</v>
      </c>
      <c r="F241" s="222" t="s">
        <v>384</v>
      </c>
      <c r="G241" s="223" t="s">
        <v>158</v>
      </c>
      <c r="H241" s="224">
        <v>3.96</v>
      </c>
      <c r="I241" s="225"/>
      <c r="J241" s="226">
        <f>ROUND(I241*H241,2)</f>
        <v>0</v>
      </c>
      <c r="K241" s="227"/>
      <c r="L241" s="44"/>
      <c r="M241" s="228" t="s">
        <v>1</v>
      </c>
      <c r="N241" s="229" t="s">
        <v>38</v>
      </c>
      <c r="O241" s="91"/>
      <c r="P241" s="230">
        <f>O241*H241</f>
        <v>0</v>
      </c>
      <c r="Q241" s="230">
        <v>0.00012</v>
      </c>
      <c r="R241" s="230">
        <f>Q241*H241</f>
        <v>0.0004752</v>
      </c>
      <c r="S241" s="230">
        <v>0</v>
      </c>
      <c r="T241" s="231">
        <f>S241*H241</f>
        <v>0</v>
      </c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R241" s="232" t="s">
        <v>230</v>
      </c>
      <c r="AT241" s="232" t="s">
        <v>146</v>
      </c>
      <c r="AU241" s="232" t="s">
        <v>83</v>
      </c>
      <c r="AY241" s="17" t="s">
        <v>141</v>
      </c>
      <c r="BE241" s="233">
        <f>IF(N241="základní",J241,0)</f>
        <v>0</v>
      </c>
      <c r="BF241" s="233">
        <f>IF(N241="snížená",J241,0)</f>
        <v>0</v>
      </c>
      <c r="BG241" s="233">
        <f>IF(N241="zákl. přenesená",J241,0)</f>
        <v>0</v>
      </c>
      <c r="BH241" s="233">
        <f>IF(N241="sníž. přenesená",J241,0)</f>
        <v>0</v>
      </c>
      <c r="BI241" s="233">
        <f>IF(N241="nulová",J241,0)</f>
        <v>0</v>
      </c>
      <c r="BJ241" s="17" t="s">
        <v>81</v>
      </c>
      <c r="BK241" s="233">
        <f>ROUND(I241*H241,2)</f>
        <v>0</v>
      </c>
      <c r="BL241" s="17" t="s">
        <v>230</v>
      </c>
      <c r="BM241" s="232" t="s">
        <v>385</v>
      </c>
    </row>
    <row r="242" s="13" customFormat="1">
      <c r="A242" s="13"/>
      <c r="B242" s="234"/>
      <c r="C242" s="235"/>
      <c r="D242" s="236" t="s">
        <v>160</v>
      </c>
      <c r="E242" s="237" t="s">
        <v>93</v>
      </c>
      <c r="F242" s="238" t="s">
        <v>386</v>
      </c>
      <c r="G242" s="235"/>
      <c r="H242" s="239">
        <v>3.96</v>
      </c>
      <c r="I242" s="240"/>
      <c r="J242" s="235"/>
      <c r="K242" s="235"/>
      <c r="L242" s="241"/>
      <c r="M242" s="242"/>
      <c r="N242" s="243"/>
      <c r="O242" s="243"/>
      <c r="P242" s="243"/>
      <c r="Q242" s="243"/>
      <c r="R242" s="243"/>
      <c r="S242" s="243"/>
      <c r="T242" s="244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45" t="s">
        <v>160</v>
      </c>
      <c r="AU242" s="245" t="s">
        <v>83</v>
      </c>
      <c r="AV242" s="13" t="s">
        <v>83</v>
      </c>
      <c r="AW242" s="13" t="s">
        <v>30</v>
      </c>
      <c r="AX242" s="13" t="s">
        <v>81</v>
      </c>
      <c r="AY242" s="245" t="s">
        <v>141</v>
      </c>
    </row>
    <row r="243" s="2" customFormat="1" ht="24.15" customHeight="1">
      <c r="A243" s="38"/>
      <c r="B243" s="39"/>
      <c r="C243" s="220" t="s">
        <v>387</v>
      </c>
      <c r="D243" s="220" t="s">
        <v>146</v>
      </c>
      <c r="E243" s="221" t="s">
        <v>388</v>
      </c>
      <c r="F243" s="222" t="s">
        <v>389</v>
      </c>
      <c r="G243" s="223" t="s">
        <v>158</v>
      </c>
      <c r="H243" s="224">
        <v>3.96</v>
      </c>
      <c r="I243" s="225"/>
      <c r="J243" s="226">
        <f>ROUND(I243*H243,2)</f>
        <v>0</v>
      </c>
      <c r="K243" s="227"/>
      <c r="L243" s="44"/>
      <c r="M243" s="228" t="s">
        <v>1</v>
      </c>
      <c r="N243" s="229" t="s">
        <v>38</v>
      </c>
      <c r="O243" s="91"/>
      <c r="P243" s="230">
        <f>O243*H243</f>
        <v>0</v>
      </c>
      <c r="Q243" s="230">
        <v>0.00013999999999999999</v>
      </c>
      <c r="R243" s="230">
        <f>Q243*H243</f>
        <v>0.00055439999999999992</v>
      </c>
      <c r="S243" s="230">
        <v>0</v>
      </c>
      <c r="T243" s="231">
        <f>S243*H243</f>
        <v>0</v>
      </c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R243" s="232" t="s">
        <v>230</v>
      </c>
      <c r="AT243" s="232" t="s">
        <v>146</v>
      </c>
      <c r="AU243" s="232" t="s">
        <v>83</v>
      </c>
      <c r="AY243" s="17" t="s">
        <v>141</v>
      </c>
      <c r="BE243" s="233">
        <f>IF(N243="základní",J243,0)</f>
        <v>0</v>
      </c>
      <c r="BF243" s="233">
        <f>IF(N243="snížená",J243,0)</f>
        <v>0</v>
      </c>
      <c r="BG243" s="233">
        <f>IF(N243="zákl. přenesená",J243,0)</f>
        <v>0</v>
      </c>
      <c r="BH243" s="233">
        <f>IF(N243="sníž. přenesená",J243,0)</f>
        <v>0</v>
      </c>
      <c r="BI243" s="233">
        <f>IF(N243="nulová",J243,0)</f>
        <v>0</v>
      </c>
      <c r="BJ243" s="17" t="s">
        <v>81</v>
      </c>
      <c r="BK243" s="233">
        <f>ROUND(I243*H243,2)</f>
        <v>0</v>
      </c>
      <c r="BL243" s="17" t="s">
        <v>230</v>
      </c>
      <c r="BM243" s="232" t="s">
        <v>390</v>
      </c>
    </row>
    <row r="244" s="13" customFormat="1">
      <c r="A244" s="13"/>
      <c r="B244" s="234"/>
      <c r="C244" s="235"/>
      <c r="D244" s="236" t="s">
        <v>160</v>
      </c>
      <c r="E244" s="237" t="s">
        <v>1</v>
      </c>
      <c r="F244" s="238" t="s">
        <v>93</v>
      </c>
      <c r="G244" s="235"/>
      <c r="H244" s="239">
        <v>3.96</v>
      </c>
      <c r="I244" s="240"/>
      <c r="J244" s="235"/>
      <c r="K244" s="235"/>
      <c r="L244" s="241"/>
      <c r="M244" s="242"/>
      <c r="N244" s="243"/>
      <c r="O244" s="243"/>
      <c r="P244" s="243"/>
      <c r="Q244" s="243"/>
      <c r="R244" s="243"/>
      <c r="S244" s="243"/>
      <c r="T244" s="244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45" t="s">
        <v>160</v>
      </c>
      <c r="AU244" s="245" t="s">
        <v>83</v>
      </c>
      <c r="AV244" s="13" t="s">
        <v>83</v>
      </c>
      <c r="AW244" s="13" t="s">
        <v>30</v>
      </c>
      <c r="AX244" s="13" t="s">
        <v>81</v>
      </c>
      <c r="AY244" s="245" t="s">
        <v>141</v>
      </c>
    </row>
    <row r="245" s="12" customFormat="1" ht="22.8" customHeight="1">
      <c r="A245" s="12"/>
      <c r="B245" s="204"/>
      <c r="C245" s="205"/>
      <c r="D245" s="206" t="s">
        <v>72</v>
      </c>
      <c r="E245" s="218" t="s">
        <v>391</v>
      </c>
      <c r="F245" s="218" t="s">
        <v>392</v>
      </c>
      <c r="G245" s="205"/>
      <c r="H245" s="205"/>
      <c r="I245" s="208"/>
      <c r="J245" s="219">
        <f>BK245</f>
        <v>0</v>
      </c>
      <c r="K245" s="205"/>
      <c r="L245" s="210"/>
      <c r="M245" s="211"/>
      <c r="N245" s="212"/>
      <c r="O245" s="212"/>
      <c r="P245" s="213">
        <f>SUM(P246:P255)</f>
        <v>0</v>
      </c>
      <c r="Q245" s="212"/>
      <c r="R245" s="213">
        <f>SUM(R246:R255)</f>
        <v>0.17157136000000001</v>
      </c>
      <c r="S245" s="212"/>
      <c r="T245" s="214">
        <f>SUM(T246:T255)</f>
        <v>0.0051886499999999995</v>
      </c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R245" s="215" t="s">
        <v>83</v>
      </c>
      <c r="AT245" s="216" t="s">
        <v>72</v>
      </c>
      <c r="AU245" s="216" t="s">
        <v>81</v>
      </c>
      <c r="AY245" s="215" t="s">
        <v>141</v>
      </c>
      <c r="BK245" s="217">
        <f>SUM(BK246:BK255)</f>
        <v>0</v>
      </c>
    </row>
    <row r="246" s="2" customFormat="1" ht="24.15" customHeight="1">
      <c r="A246" s="38"/>
      <c r="B246" s="39"/>
      <c r="C246" s="220" t="s">
        <v>393</v>
      </c>
      <c r="D246" s="220" t="s">
        <v>146</v>
      </c>
      <c r="E246" s="221" t="s">
        <v>394</v>
      </c>
      <c r="F246" s="222" t="s">
        <v>395</v>
      </c>
      <c r="G246" s="223" t="s">
        <v>158</v>
      </c>
      <c r="H246" s="224">
        <v>34.591000000000001</v>
      </c>
      <c r="I246" s="225"/>
      <c r="J246" s="226">
        <f>ROUND(I246*H246,2)</f>
        <v>0</v>
      </c>
      <c r="K246" s="227"/>
      <c r="L246" s="44"/>
      <c r="M246" s="228" t="s">
        <v>1</v>
      </c>
      <c r="N246" s="229" t="s">
        <v>38</v>
      </c>
      <c r="O246" s="91"/>
      <c r="P246" s="230">
        <f>O246*H246</f>
        <v>0</v>
      </c>
      <c r="Q246" s="230">
        <v>0</v>
      </c>
      <c r="R246" s="230">
        <f>Q246*H246</f>
        <v>0</v>
      </c>
      <c r="S246" s="230">
        <v>0.00014999999999999999</v>
      </c>
      <c r="T246" s="231">
        <f>S246*H246</f>
        <v>0.0051886499999999995</v>
      </c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R246" s="232" t="s">
        <v>230</v>
      </c>
      <c r="AT246" s="232" t="s">
        <v>146</v>
      </c>
      <c r="AU246" s="232" t="s">
        <v>83</v>
      </c>
      <c r="AY246" s="17" t="s">
        <v>141</v>
      </c>
      <c r="BE246" s="233">
        <f>IF(N246="základní",J246,0)</f>
        <v>0</v>
      </c>
      <c r="BF246" s="233">
        <f>IF(N246="snížená",J246,0)</f>
        <v>0</v>
      </c>
      <c r="BG246" s="233">
        <f>IF(N246="zákl. přenesená",J246,0)</f>
        <v>0</v>
      </c>
      <c r="BH246" s="233">
        <f>IF(N246="sníž. přenesená",J246,0)</f>
        <v>0</v>
      </c>
      <c r="BI246" s="233">
        <f>IF(N246="nulová",J246,0)</f>
        <v>0</v>
      </c>
      <c r="BJ246" s="17" t="s">
        <v>81</v>
      </c>
      <c r="BK246" s="233">
        <f>ROUND(I246*H246,2)</f>
        <v>0</v>
      </c>
      <c r="BL246" s="17" t="s">
        <v>230</v>
      </c>
      <c r="BM246" s="232" t="s">
        <v>396</v>
      </c>
    </row>
    <row r="247" s="13" customFormat="1">
      <c r="A247" s="13"/>
      <c r="B247" s="234"/>
      <c r="C247" s="235"/>
      <c r="D247" s="236" t="s">
        <v>160</v>
      </c>
      <c r="E247" s="237" t="s">
        <v>1</v>
      </c>
      <c r="F247" s="238" t="s">
        <v>397</v>
      </c>
      <c r="G247" s="235"/>
      <c r="H247" s="239">
        <v>20.882000000000001</v>
      </c>
      <c r="I247" s="240"/>
      <c r="J247" s="235"/>
      <c r="K247" s="235"/>
      <c r="L247" s="241"/>
      <c r="M247" s="242"/>
      <c r="N247" s="243"/>
      <c r="O247" s="243"/>
      <c r="P247" s="243"/>
      <c r="Q247" s="243"/>
      <c r="R247" s="243"/>
      <c r="S247" s="243"/>
      <c r="T247" s="244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45" t="s">
        <v>160</v>
      </c>
      <c r="AU247" s="245" t="s">
        <v>83</v>
      </c>
      <c r="AV247" s="13" t="s">
        <v>83</v>
      </c>
      <c r="AW247" s="13" t="s">
        <v>30</v>
      </c>
      <c r="AX247" s="13" t="s">
        <v>73</v>
      </c>
      <c r="AY247" s="245" t="s">
        <v>141</v>
      </c>
    </row>
    <row r="248" s="13" customFormat="1">
      <c r="A248" s="13"/>
      <c r="B248" s="234"/>
      <c r="C248" s="235"/>
      <c r="D248" s="236" t="s">
        <v>160</v>
      </c>
      <c r="E248" s="237" t="s">
        <v>1</v>
      </c>
      <c r="F248" s="238" t="s">
        <v>398</v>
      </c>
      <c r="G248" s="235"/>
      <c r="H248" s="239">
        <v>13.709</v>
      </c>
      <c r="I248" s="240"/>
      <c r="J248" s="235"/>
      <c r="K248" s="235"/>
      <c r="L248" s="241"/>
      <c r="M248" s="242"/>
      <c r="N248" s="243"/>
      <c r="O248" s="243"/>
      <c r="P248" s="243"/>
      <c r="Q248" s="243"/>
      <c r="R248" s="243"/>
      <c r="S248" s="243"/>
      <c r="T248" s="244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45" t="s">
        <v>160</v>
      </c>
      <c r="AU248" s="245" t="s">
        <v>83</v>
      </c>
      <c r="AV248" s="13" t="s">
        <v>83</v>
      </c>
      <c r="AW248" s="13" t="s">
        <v>30</v>
      </c>
      <c r="AX248" s="13" t="s">
        <v>73</v>
      </c>
      <c r="AY248" s="245" t="s">
        <v>141</v>
      </c>
    </row>
    <row r="249" s="14" customFormat="1">
      <c r="A249" s="14"/>
      <c r="B249" s="246"/>
      <c r="C249" s="247"/>
      <c r="D249" s="236" t="s">
        <v>160</v>
      </c>
      <c r="E249" s="248" t="s">
        <v>96</v>
      </c>
      <c r="F249" s="249" t="s">
        <v>165</v>
      </c>
      <c r="G249" s="247"/>
      <c r="H249" s="250">
        <v>34.591000000000001</v>
      </c>
      <c r="I249" s="251"/>
      <c r="J249" s="247"/>
      <c r="K249" s="247"/>
      <c r="L249" s="252"/>
      <c r="M249" s="253"/>
      <c r="N249" s="254"/>
      <c r="O249" s="254"/>
      <c r="P249" s="254"/>
      <c r="Q249" s="254"/>
      <c r="R249" s="254"/>
      <c r="S249" s="254"/>
      <c r="T249" s="255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56" t="s">
        <v>160</v>
      </c>
      <c r="AU249" s="256" t="s">
        <v>83</v>
      </c>
      <c r="AV249" s="14" t="s">
        <v>150</v>
      </c>
      <c r="AW249" s="14" t="s">
        <v>30</v>
      </c>
      <c r="AX249" s="14" t="s">
        <v>81</v>
      </c>
      <c r="AY249" s="256" t="s">
        <v>141</v>
      </c>
    </row>
    <row r="250" s="2" customFormat="1" ht="24.15" customHeight="1">
      <c r="A250" s="38"/>
      <c r="B250" s="39"/>
      <c r="C250" s="220" t="s">
        <v>399</v>
      </c>
      <c r="D250" s="220" t="s">
        <v>146</v>
      </c>
      <c r="E250" s="221" t="s">
        <v>400</v>
      </c>
      <c r="F250" s="222" t="s">
        <v>401</v>
      </c>
      <c r="G250" s="223" t="s">
        <v>158</v>
      </c>
      <c r="H250" s="224">
        <v>34.591000000000001</v>
      </c>
      <c r="I250" s="225"/>
      <c r="J250" s="226">
        <f>ROUND(I250*H250,2)</f>
        <v>0</v>
      </c>
      <c r="K250" s="227"/>
      <c r="L250" s="44"/>
      <c r="M250" s="228" t="s">
        <v>1</v>
      </c>
      <c r="N250" s="229" t="s">
        <v>38</v>
      </c>
      <c r="O250" s="91"/>
      <c r="P250" s="230">
        <f>O250*H250</f>
        <v>0</v>
      </c>
      <c r="Q250" s="230">
        <v>0.0044999999999999997</v>
      </c>
      <c r="R250" s="230">
        <f>Q250*H250</f>
        <v>0.15565950000000001</v>
      </c>
      <c r="S250" s="230">
        <v>0</v>
      </c>
      <c r="T250" s="231">
        <f>S250*H250</f>
        <v>0</v>
      </c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R250" s="232" t="s">
        <v>230</v>
      </c>
      <c r="AT250" s="232" t="s">
        <v>146</v>
      </c>
      <c r="AU250" s="232" t="s">
        <v>83</v>
      </c>
      <c r="AY250" s="17" t="s">
        <v>141</v>
      </c>
      <c r="BE250" s="233">
        <f>IF(N250="základní",J250,0)</f>
        <v>0</v>
      </c>
      <c r="BF250" s="233">
        <f>IF(N250="snížená",J250,0)</f>
        <v>0</v>
      </c>
      <c r="BG250" s="233">
        <f>IF(N250="zákl. přenesená",J250,0)</f>
        <v>0</v>
      </c>
      <c r="BH250" s="233">
        <f>IF(N250="sníž. přenesená",J250,0)</f>
        <v>0</v>
      </c>
      <c r="BI250" s="233">
        <f>IF(N250="nulová",J250,0)</f>
        <v>0</v>
      </c>
      <c r="BJ250" s="17" t="s">
        <v>81</v>
      </c>
      <c r="BK250" s="233">
        <f>ROUND(I250*H250,2)</f>
        <v>0</v>
      </c>
      <c r="BL250" s="17" t="s">
        <v>230</v>
      </c>
      <c r="BM250" s="232" t="s">
        <v>402</v>
      </c>
    </row>
    <row r="251" s="13" customFormat="1">
      <c r="A251" s="13"/>
      <c r="B251" s="234"/>
      <c r="C251" s="235"/>
      <c r="D251" s="236" t="s">
        <v>160</v>
      </c>
      <c r="E251" s="237" t="s">
        <v>1</v>
      </c>
      <c r="F251" s="238" t="s">
        <v>96</v>
      </c>
      <c r="G251" s="235"/>
      <c r="H251" s="239">
        <v>34.591000000000001</v>
      </c>
      <c r="I251" s="240"/>
      <c r="J251" s="235"/>
      <c r="K251" s="235"/>
      <c r="L251" s="241"/>
      <c r="M251" s="242"/>
      <c r="N251" s="243"/>
      <c r="O251" s="243"/>
      <c r="P251" s="243"/>
      <c r="Q251" s="243"/>
      <c r="R251" s="243"/>
      <c r="S251" s="243"/>
      <c r="T251" s="244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45" t="s">
        <v>160</v>
      </c>
      <c r="AU251" s="245" t="s">
        <v>83</v>
      </c>
      <c r="AV251" s="13" t="s">
        <v>83</v>
      </c>
      <c r="AW251" s="13" t="s">
        <v>30</v>
      </c>
      <c r="AX251" s="13" t="s">
        <v>81</v>
      </c>
      <c r="AY251" s="245" t="s">
        <v>141</v>
      </c>
    </row>
    <row r="252" s="2" customFormat="1" ht="24.15" customHeight="1">
      <c r="A252" s="38"/>
      <c r="B252" s="39"/>
      <c r="C252" s="220" t="s">
        <v>403</v>
      </c>
      <c r="D252" s="220" t="s">
        <v>146</v>
      </c>
      <c r="E252" s="221" t="s">
        <v>404</v>
      </c>
      <c r="F252" s="222" t="s">
        <v>405</v>
      </c>
      <c r="G252" s="223" t="s">
        <v>158</v>
      </c>
      <c r="H252" s="224">
        <v>34.591000000000001</v>
      </c>
      <c r="I252" s="225"/>
      <c r="J252" s="226">
        <f>ROUND(I252*H252,2)</f>
        <v>0</v>
      </c>
      <c r="K252" s="227"/>
      <c r="L252" s="44"/>
      <c r="M252" s="228" t="s">
        <v>1</v>
      </c>
      <c r="N252" s="229" t="s">
        <v>38</v>
      </c>
      <c r="O252" s="91"/>
      <c r="P252" s="230">
        <f>O252*H252</f>
        <v>0</v>
      </c>
      <c r="Q252" s="230">
        <v>0.00020000000000000001</v>
      </c>
      <c r="R252" s="230">
        <f>Q252*H252</f>
        <v>0.0069182000000000002</v>
      </c>
      <c r="S252" s="230">
        <v>0</v>
      </c>
      <c r="T252" s="231">
        <f>S252*H252</f>
        <v>0</v>
      </c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R252" s="232" t="s">
        <v>230</v>
      </c>
      <c r="AT252" s="232" t="s">
        <v>146</v>
      </c>
      <c r="AU252" s="232" t="s">
        <v>83</v>
      </c>
      <c r="AY252" s="17" t="s">
        <v>141</v>
      </c>
      <c r="BE252" s="233">
        <f>IF(N252="základní",J252,0)</f>
        <v>0</v>
      </c>
      <c r="BF252" s="233">
        <f>IF(N252="snížená",J252,0)</f>
        <v>0</v>
      </c>
      <c r="BG252" s="233">
        <f>IF(N252="zákl. přenesená",J252,0)</f>
        <v>0</v>
      </c>
      <c r="BH252" s="233">
        <f>IF(N252="sníž. přenesená",J252,0)</f>
        <v>0</v>
      </c>
      <c r="BI252" s="233">
        <f>IF(N252="nulová",J252,0)</f>
        <v>0</v>
      </c>
      <c r="BJ252" s="17" t="s">
        <v>81</v>
      </c>
      <c r="BK252" s="233">
        <f>ROUND(I252*H252,2)</f>
        <v>0</v>
      </c>
      <c r="BL252" s="17" t="s">
        <v>230</v>
      </c>
      <c r="BM252" s="232" t="s">
        <v>406</v>
      </c>
    </row>
    <row r="253" s="13" customFormat="1">
      <c r="A253" s="13"/>
      <c r="B253" s="234"/>
      <c r="C253" s="235"/>
      <c r="D253" s="236" t="s">
        <v>160</v>
      </c>
      <c r="E253" s="237" t="s">
        <v>1</v>
      </c>
      <c r="F253" s="238" t="s">
        <v>96</v>
      </c>
      <c r="G253" s="235"/>
      <c r="H253" s="239">
        <v>34.591000000000001</v>
      </c>
      <c r="I253" s="240"/>
      <c r="J253" s="235"/>
      <c r="K253" s="235"/>
      <c r="L253" s="241"/>
      <c r="M253" s="242"/>
      <c r="N253" s="243"/>
      <c r="O253" s="243"/>
      <c r="P253" s="243"/>
      <c r="Q253" s="243"/>
      <c r="R253" s="243"/>
      <c r="S253" s="243"/>
      <c r="T253" s="244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245" t="s">
        <v>160</v>
      </c>
      <c r="AU253" s="245" t="s">
        <v>83</v>
      </c>
      <c r="AV253" s="13" t="s">
        <v>83</v>
      </c>
      <c r="AW253" s="13" t="s">
        <v>30</v>
      </c>
      <c r="AX253" s="13" t="s">
        <v>81</v>
      </c>
      <c r="AY253" s="245" t="s">
        <v>141</v>
      </c>
    </row>
    <row r="254" s="2" customFormat="1" ht="33" customHeight="1">
      <c r="A254" s="38"/>
      <c r="B254" s="39"/>
      <c r="C254" s="220" t="s">
        <v>407</v>
      </c>
      <c r="D254" s="220" t="s">
        <v>146</v>
      </c>
      <c r="E254" s="221" t="s">
        <v>408</v>
      </c>
      <c r="F254" s="222" t="s">
        <v>409</v>
      </c>
      <c r="G254" s="223" t="s">
        <v>158</v>
      </c>
      <c r="H254" s="224">
        <v>34.591000000000001</v>
      </c>
      <c r="I254" s="225"/>
      <c r="J254" s="226">
        <f>ROUND(I254*H254,2)</f>
        <v>0</v>
      </c>
      <c r="K254" s="227"/>
      <c r="L254" s="44"/>
      <c r="M254" s="228" t="s">
        <v>1</v>
      </c>
      <c r="N254" s="229" t="s">
        <v>38</v>
      </c>
      <c r="O254" s="91"/>
      <c r="P254" s="230">
        <f>O254*H254</f>
        <v>0</v>
      </c>
      <c r="Q254" s="230">
        <v>0.00025999999999999998</v>
      </c>
      <c r="R254" s="230">
        <f>Q254*H254</f>
        <v>0.0089936599999999988</v>
      </c>
      <c r="S254" s="230">
        <v>0</v>
      </c>
      <c r="T254" s="231">
        <f>S254*H254</f>
        <v>0</v>
      </c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R254" s="232" t="s">
        <v>230</v>
      </c>
      <c r="AT254" s="232" t="s">
        <v>146</v>
      </c>
      <c r="AU254" s="232" t="s">
        <v>83</v>
      </c>
      <c r="AY254" s="17" t="s">
        <v>141</v>
      </c>
      <c r="BE254" s="233">
        <f>IF(N254="základní",J254,0)</f>
        <v>0</v>
      </c>
      <c r="BF254" s="233">
        <f>IF(N254="snížená",J254,0)</f>
        <v>0</v>
      </c>
      <c r="BG254" s="233">
        <f>IF(N254="zákl. přenesená",J254,0)</f>
        <v>0</v>
      </c>
      <c r="BH254" s="233">
        <f>IF(N254="sníž. přenesená",J254,0)</f>
        <v>0</v>
      </c>
      <c r="BI254" s="233">
        <f>IF(N254="nulová",J254,0)</f>
        <v>0</v>
      </c>
      <c r="BJ254" s="17" t="s">
        <v>81</v>
      </c>
      <c r="BK254" s="233">
        <f>ROUND(I254*H254,2)</f>
        <v>0</v>
      </c>
      <c r="BL254" s="17" t="s">
        <v>230</v>
      </c>
      <c r="BM254" s="232" t="s">
        <v>410</v>
      </c>
    </row>
    <row r="255" s="13" customFormat="1">
      <c r="A255" s="13"/>
      <c r="B255" s="234"/>
      <c r="C255" s="235"/>
      <c r="D255" s="236" t="s">
        <v>160</v>
      </c>
      <c r="E255" s="237" t="s">
        <v>1</v>
      </c>
      <c r="F255" s="238" t="s">
        <v>96</v>
      </c>
      <c r="G255" s="235"/>
      <c r="H255" s="239">
        <v>34.591000000000001</v>
      </c>
      <c r="I255" s="240"/>
      <c r="J255" s="235"/>
      <c r="K255" s="235"/>
      <c r="L255" s="241"/>
      <c r="M255" s="242"/>
      <c r="N255" s="243"/>
      <c r="O255" s="243"/>
      <c r="P255" s="243"/>
      <c r="Q255" s="243"/>
      <c r="R255" s="243"/>
      <c r="S255" s="243"/>
      <c r="T255" s="244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45" t="s">
        <v>160</v>
      </c>
      <c r="AU255" s="245" t="s">
        <v>83</v>
      </c>
      <c r="AV255" s="13" t="s">
        <v>83</v>
      </c>
      <c r="AW255" s="13" t="s">
        <v>30</v>
      </c>
      <c r="AX255" s="13" t="s">
        <v>81</v>
      </c>
      <c r="AY255" s="245" t="s">
        <v>141</v>
      </c>
    </row>
    <row r="256" s="12" customFormat="1" ht="25.92" customHeight="1">
      <c r="A256" s="12"/>
      <c r="B256" s="204"/>
      <c r="C256" s="205"/>
      <c r="D256" s="206" t="s">
        <v>72</v>
      </c>
      <c r="E256" s="207" t="s">
        <v>411</v>
      </c>
      <c r="F256" s="207" t="s">
        <v>412</v>
      </c>
      <c r="G256" s="205"/>
      <c r="H256" s="205"/>
      <c r="I256" s="208"/>
      <c r="J256" s="209">
        <f>BK256</f>
        <v>0</v>
      </c>
      <c r="K256" s="205"/>
      <c r="L256" s="210"/>
      <c r="M256" s="211"/>
      <c r="N256" s="212"/>
      <c r="O256" s="212"/>
      <c r="P256" s="213">
        <f>SUM(P257:P264)</f>
        <v>0</v>
      </c>
      <c r="Q256" s="212"/>
      <c r="R256" s="213">
        <f>SUM(R257:R264)</f>
        <v>0</v>
      </c>
      <c r="S256" s="212"/>
      <c r="T256" s="214">
        <f>SUM(T257:T264)</f>
        <v>0</v>
      </c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R256" s="215" t="s">
        <v>150</v>
      </c>
      <c r="AT256" s="216" t="s">
        <v>72</v>
      </c>
      <c r="AU256" s="216" t="s">
        <v>73</v>
      </c>
      <c r="AY256" s="215" t="s">
        <v>141</v>
      </c>
      <c r="BK256" s="217">
        <f>SUM(BK257:BK264)</f>
        <v>0</v>
      </c>
    </row>
    <row r="257" s="2" customFormat="1" ht="16.5" customHeight="1">
      <c r="A257" s="38"/>
      <c r="B257" s="39"/>
      <c r="C257" s="220" t="s">
        <v>413</v>
      </c>
      <c r="D257" s="220" t="s">
        <v>146</v>
      </c>
      <c r="E257" s="221" t="s">
        <v>414</v>
      </c>
      <c r="F257" s="222" t="s">
        <v>415</v>
      </c>
      <c r="G257" s="223" t="s">
        <v>149</v>
      </c>
      <c r="H257" s="224">
        <v>3</v>
      </c>
      <c r="I257" s="225"/>
      <c r="J257" s="226">
        <f>ROUND(I257*H257,2)</f>
        <v>0</v>
      </c>
      <c r="K257" s="227"/>
      <c r="L257" s="44"/>
      <c r="M257" s="228" t="s">
        <v>1</v>
      </c>
      <c r="N257" s="229" t="s">
        <v>38</v>
      </c>
      <c r="O257" s="91"/>
      <c r="P257" s="230">
        <f>O257*H257</f>
        <v>0</v>
      </c>
      <c r="Q257" s="230">
        <v>0</v>
      </c>
      <c r="R257" s="230">
        <f>Q257*H257</f>
        <v>0</v>
      </c>
      <c r="S257" s="230">
        <v>0</v>
      </c>
      <c r="T257" s="231">
        <f>S257*H257</f>
        <v>0</v>
      </c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R257" s="232" t="s">
        <v>416</v>
      </c>
      <c r="AT257" s="232" t="s">
        <v>146</v>
      </c>
      <c r="AU257" s="232" t="s">
        <v>81</v>
      </c>
      <c r="AY257" s="17" t="s">
        <v>141</v>
      </c>
      <c r="BE257" s="233">
        <f>IF(N257="základní",J257,0)</f>
        <v>0</v>
      </c>
      <c r="BF257" s="233">
        <f>IF(N257="snížená",J257,0)</f>
        <v>0</v>
      </c>
      <c r="BG257" s="233">
        <f>IF(N257="zákl. přenesená",J257,0)</f>
        <v>0</v>
      </c>
      <c r="BH257" s="233">
        <f>IF(N257="sníž. přenesená",J257,0)</f>
        <v>0</v>
      </c>
      <c r="BI257" s="233">
        <f>IF(N257="nulová",J257,0)</f>
        <v>0</v>
      </c>
      <c r="BJ257" s="17" t="s">
        <v>81</v>
      </c>
      <c r="BK257" s="233">
        <f>ROUND(I257*H257,2)</f>
        <v>0</v>
      </c>
      <c r="BL257" s="17" t="s">
        <v>416</v>
      </c>
      <c r="BM257" s="232" t="s">
        <v>417</v>
      </c>
    </row>
    <row r="258" s="2" customFormat="1" ht="24.15" customHeight="1">
      <c r="A258" s="38"/>
      <c r="B258" s="39"/>
      <c r="C258" s="220" t="s">
        <v>418</v>
      </c>
      <c r="D258" s="220" t="s">
        <v>146</v>
      </c>
      <c r="E258" s="221" t="s">
        <v>419</v>
      </c>
      <c r="F258" s="222" t="s">
        <v>420</v>
      </c>
      <c r="G258" s="223" t="s">
        <v>149</v>
      </c>
      <c r="H258" s="224">
        <v>1</v>
      </c>
      <c r="I258" s="225"/>
      <c r="J258" s="226">
        <f>ROUND(I258*H258,2)</f>
        <v>0</v>
      </c>
      <c r="K258" s="227"/>
      <c r="L258" s="44"/>
      <c r="M258" s="228" t="s">
        <v>1</v>
      </c>
      <c r="N258" s="229" t="s">
        <v>38</v>
      </c>
      <c r="O258" s="91"/>
      <c r="P258" s="230">
        <f>O258*H258</f>
        <v>0</v>
      </c>
      <c r="Q258" s="230">
        <v>0</v>
      </c>
      <c r="R258" s="230">
        <f>Q258*H258</f>
        <v>0</v>
      </c>
      <c r="S258" s="230">
        <v>0</v>
      </c>
      <c r="T258" s="231">
        <f>S258*H258</f>
        <v>0</v>
      </c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R258" s="232" t="s">
        <v>416</v>
      </c>
      <c r="AT258" s="232" t="s">
        <v>146</v>
      </c>
      <c r="AU258" s="232" t="s">
        <v>81</v>
      </c>
      <c r="AY258" s="17" t="s">
        <v>141</v>
      </c>
      <c r="BE258" s="233">
        <f>IF(N258="základní",J258,0)</f>
        <v>0</v>
      </c>
      <c r="BF258" s="233">
        <f>IF(N258="snížená",J258,0)</f>
        <v>0</v>
      </c>
      <c r="BG258" s="233">
        <f>IF(N258="zákl. přenesená",J258,0)</f>
        <v>0</v>
      </c>
      <c r="BH258" s="233">
        <f>IF(N258="sníž. přenesená",J258,0)</f>
        <v>0</v>
      </c>
      <c r="BI258" s="233">
        <f>IF(N258="nulová",J258,0)</f>
        <v>0</v>
      </c>
      <c r="BJ258" s="17" t="s">
        <v>81</v>
      </c>
      <c r="BK258" s="233">
        <f>ROUND(I258*H258,2)</f>
        <v>0</v>
      </c>
      <c r="BL258" s="17" t="s">
        <v>416</v>
      </c>
      <c r="BM258" s="232" t="s">
        <v>421</v>
      </c>
    </row>
    <row r="259" s="2" customFormat="1" ht="24.15" customHeight="1">
      <c r="A259" s="38"/>
      <c r="B259" s="39"/>
      <c r="C259" s="220" t="s">
        <v>422</v>
      </c>
      <c r="D259" s="220" t="s">
        <v>146</v>
      </c>
      <c r="E259" s="221" t="s">
        <v>423</v>
      </c>
      <c r="F259" s="222" t="s">
        <v>424</v>
      </c>
      <c r="G259" s="223" t="s">
        <v>149</v>
      </c>
      <c r="H259" s="224">
        <v>1</v>
      </c>
      <c r="I259" s="225"/>
      <c r="J259" s="226">
        <f>ROUND(I259*H259,2)</f>
        <v>0</v>
      </c>
      <c r="K259" s="227"/>
      <c r="L259" s="44"/>
      <c r="M259" s="228" t="s">
        <v>1</v>
      </c>
      <c r="N259" s="229" t="s">
        <v>38</v>
      </c>
      <c r="O259" s="91"/>
      <c r="P259" s="230">
        <f>O259*H259</f>
        <v>0</v>
      </c>
      <c r="Q259" s="230">
        <v>0</v>
      </c>
      <c r="R259" s="230">
        <f>Q259*H259</f>
        <v>0</v>
      </c>
      <c r="S259" s="230">
        <v>0</v>
      </c>
      <c r="T259" s="231">
        <f>S259*H259</f>
        <v>0</v>
      </c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R259" s="232" t="s">
        <v>416</v>
      </c>
      <c r="AT259" s="232" t="s">
        <v>146</v>
      </c>
      <c r="AU259" s="232" t="s">
        <v>81</v>
      </c>
      <c r="AY259" s="17" t="s">
        <v>141</v>
      </c>
      <c r="BE259" s="233">
        <f>IF(N259="základní",J259,0)</f>
        <v>0</v>
      </c>
      <c r="BF259" s="233">
        <f>IF(N259="snížená",J259,0)</f>
        <v>0</v>
      </c>
      <c r="BG259" s="233">
        <f>IF(N259="zákl. přenesená",J259,0)</f>
        <v>0</v>
      </c>
      <c r="BH259" s="233">
        <f>IF(N259="sníž. přenesená",J259,0)</f>
        <v>0</v>
      </c>
      <c r="BI259" s="233">
        <f>IF(N259="nulová",J259,0)</f>
        <v>0</v>
      </c>
      <c r="BJ259" s="17" t="s">
        <v>81</v>
      </c>
      <c r="BK259" s="233">
        <f>ROUND(I259*H259,2)</f>
        <v>0</v>
      </c>
      <c r="BL259" s="17" t="s">
        <v>416</v>
      </c>
      <c r="BM259" s="232" t="s">
        <v>425</v>
      </c>
    </row>
    <row r="260" s="2" customFormat="1" ht="16.5" customHeight="1">
      <c r="A260" s="38"/>
      <c r="B260" s="39"/>
      <c r="C260" s="220" t="s">
        <v>426</v>
      </c>
      <c r="D260" s="220" t="s">
        <v>146</v>
      </c>
      <c r="E260" s="221" t="s">
        <v>427</v>
      </c>
      <c r="F260" s="222" t="s">
        <v>428</v>
      </c>
      <c r="G260" s="223" t="s">
        <v>149</v>
      </c>
      <c r="H260" s="224">
        <v>3</v>
      </c>
      <c r="I260" s="225"/>
      <c r="J260" s="226">
        <f>ROUND(I260*H260,2)</f>
        <v>0</v>
      </c>
      <c r="K260" s="227"/>
      <c r="L260" s="44"/>
      <c r="M260" s="228" t="s">
        <v>1</v>
      </c>
      <c r="N260" s="229" t="s">
        <v>38</v>
      </c>
      <c r="O260" s="91"/>
      <c r="P260" s="230">
        <f>O260*H260</f>
        <v>0</v>
      </c>
      <c r="Q260" s="230">
        <v>0</v>
      </c>
      <c r="R260" s="230">
        <f>Q260*H260</f>
        <v>0</v>
      </c>
      <c r="S260" s="230">
        <v>0</v>
      </c>
      <c r="T260" s="231">
        <f>S260*H260</f>
        <v>0</v>
      </c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R260" s="232" t="s">
        <v>416</v>
      </c>
      <c r="AT260" s="232" t="s">
        <v>146</v>
      </c>
      <c r="AU260" s="232" t="s">
        <v>81</v>
      </c>
      <c r="AY260" s="17" t="s">
        <v>141</v>
      </c>
      <c r="BE260" s="233">
        <f>IF(N260="základní",J260,0)</f>
        <v>0</v>
      </c>
      <c r="BF260" s="233">
        <f>IF(N260="snížená",J260,0)</f>
        <v>0</v>
      </c>
      <c r="BG260" s="233">
        <f>IF(N260="zákl. přenesená",J260,0)</f>
        <v>0</v>
      </c>
      <c r="BH260" s="233">
        <f>IF(N260="sníž. přenesená",J260,0)</f>
        <v>0</v>
      </c>
      <c r="BI260" s="233">
        <f>IF(N260="nulová",J260,0)</f>
        <v>0</v>
      </c>
      <c r="BJ260" s="17" t="s">
        <v>81</v>
      </c>
      <c r="BK260" s="233">
        <f>ROUND(I260*H260,2)</f>
        <v>0</v>
      </c>
      <c r="BL260" s="17" t="s">
        <v>416</v>
      </c>
      <c r="BM260" s="232" t="s">
        <v>429</v>
      </c>
    </row>
    <row r="261" s="2" customFormat="1" ht="16.5" customHeight="1">
      <c r="A261" s="38"/>
      <c r="B261" s="39"/>
      <c r="C261" s="220" t="s">
        <v>430</v>
      </c>
      <c r="D261" s="220" t="s">
        <v>146</v>
      </c>
      <c r="E261" s="221" t="s">
        <v>431</v>
      </c>
      <c r="F261" s="222" t="s">
        <v>432</v>
      </c>
      <c r="G261" s="223" t="s">
        <v>149</v>
      </c>
      <c r="H261" s="224">
        <v>1</v>
      </c>
      <c r="I261" s="225"/>
      <c r="J261" s="226">
        <f>ROUND(I261*H261,2)</f>
        <v>0</v>
      </c>
      <c r="K261" s="227"/>
      <c r="L261" s="44"/>
      <c r="M261" s="228" t="s">
        <v>1</v>
      </c>
      <c r="N261" s="229" t="s">
        <v>38</v>
      </c>
      <c r="O261" s="91"/>
      <c r="P261" s="230">
        <f>O261*H261</f>
        <v>0</v>
      </c>
      <c r="Q261" s="230">
        <v>0</v>
      </c>
      <c r="R261" s="230">
        <f>Q261*H261</f>
        <v>0</v>
      </c>
      <c r="S261" s="230">
        <v>0</v>
      </c>
      <c r="T261" s="231">
        <f>S261*H261</f>
        <v>0</v>
      </c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R261" s="232" t="s">
        <v>416</v>
      </c>
      <c r="AT261" s="232" t="s">
        <v>146</v>
      </c>
      <c r="AU261" s="232" t="s">
        <v>81</v>
      </c>
      <c r="AY261" s="17" t="s">
        <v>141</v>
      </c>
      <c r="BE261" s="233">
        <f>IF(N261="základní",J261,0)</f>
        <v>0</v>
      </c>
      <c r="BF261" s="233">
        <f>IF(N261="snížená",J261,0)</f>
        <v>0</v>
      </c>
      <c r="BG261" s="233">
        <f>IF(N261="zákl. přenesená",J261,0)</f>
        <v>0</v>
      </c>
      <c r="BH261" s="233">
        <f>IF(N261="sníž. přenesená",J261,0)</f>
        <v>0</v>
      </c>
      <c r="BI261" s="233">
        <f>IF(N261="nulová",J261,0)</f>
        <v>0</v>
      </c>
      <c r="BJ261" s="17" t="s">
        <v>81</v>
      </c>
      <c r="BK261" s="233">
        <f>ROUND(I261*H261,2)</f>
        <v>0</v>
      </c>
      <c r="BL261" s="17" t="s">
        <v>416</v>
      </c>
      <c r="BM261" s="232" t="s">
        <v>433</v>
      </c>
    </row>
    <row r="262" s="2" customFormat="1" ht="16.5" customHeight="1">
      <c r="A262" s="38"/>
      <c r="B262" s="39"/>
      <c r="C262" s="220" t="s">
        <v>434</v>
      </c>
      <c r="D262" s="220" t="s">
        <v>146</v>
      </c>
      <c r="E262" s="221" t="s">
        <v>435</v>
      </c>
      <c r="F262" s="222" t="s">
        <v>436</v>
      </c>
      <c r="G262" s="223" t="s">
        <v>149</v>
      </c>
      <c r="H262" s="224">
        <v>1</v>
      </c>
      <c r="I262" s="225"/>
      <c r="J262" s="226">
        <f>ROUND(I262*H262,2)</f>
        <v>0</v>
      </c>
      <c r="K262" s="227"/>
      <c r="L262" s="44"/>
      <c r="M262" s="228" t="s">
        <v>1</v>
      </c>
      <c r="N262" s="229" t="s">
        <v>38</v>
      </c>
      <c r="O262" s="91"/>
      <c r="P262" s="230">
        <f>O262*H262</f>
        <v>0</v>
      </c>
      <c r="Q262" s="230">
        <v>0</v>
      </c>
      <c r="R262" s="230">
        <f>Q262*H262</f>
        <v>0</v>
      </c>
      <c r="S262" s="230">
        <v>0</v>
      </c>
      <c r="T262" s="231">
        <f>S262*H262</f>
        <v>0</v>
      </c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R262" s="232" t="s">
        <v>416</v>
      </c>
      <c r="AT262" s="232" t="s">
        <v>146</v>
      </c>
      <c r="AU262" s="232" t="s">
        <v>81</v>
      </c>
      <c r="AY262" s="17" t="s">
        <v>141</v>
      </c>
      <c r="BE262" s="233">
        <f>IF(N262="základní",J262,0)</f>
        <v>0</v>
      </c>
      <c r="BF262" s="233">
        <f>IF(N262="snížená",J262,0)</f>
        <v>0</v>
      </c>
      <c r="BG262" s="233">
        <f>IF(N262="zákl. přenesená",J262,0)</f>
        <v>0</v>
      </c>
      <c r="BH262" s="233">
        <f>IF(N262="sníž. přenesená",J262,0)</f>
        <v>0</v>
      </c>
      <c r="BI262" s="233">
        <f>IF(N262="nulová",J262,0)</f>
        <v>0</v>
      </c>
      <c r="BJ262" s="17" t="s">
        <v>81</v>
      </c>
      <c r="BK262" s="233">
        <f>ROUND(I262*H262,2)</f>
        <v>0</v>
      </c>
      <c r="BL262" s="17" t="s">
        <v>416</v>
      </c>
      <c r="BM262" s="232" t="s">
        <v>437</v>
      </c>
    </row>
    <row r="263" s="2" customFormat="1" ht="16.5" customHeight="1">
      <c r="A263" s="38"/>
      <c r="B263" s="39"/>
      <c r="C263" s="220" t="s">
        <v>438</v>
      </c>
      <c r="D263" s="220" t="s">
        <v>146</v>
      </c>
      <c r="E263" s="221" t="s">
        <v>439</v>
      </c>
      <c r="F263" s="222" t="s">
        <v>440</v>
      </c>
      <c r="G263" s="223" t="s">
        <v>149</v>
      </c>
      <c r="H263" s="224">
        <v>1</v>
      </c>
      <c r="I263" s="225"/>
      <c r="J263" s="226">
        <f>ROUND(I263*H263,2)</f>
        <v>0</v>
      </c>
      <c r="K263" s="227"/>
      <c r="L263" s="44"/>
      <c r="M263" s="228" t="s">
        <v>1</v>
      </c>
      <c r="N263" s="229" t="s">
        <v>38</v>
      </c>
      <c r="O263" s="91"/>
      <c r="P263" s="230">
        <f>O263*H263</f>
        <v>0</v>
      </c>
      <c r="Q263" s="230">
        <v>0</v>
      </c>
      <c r="R263" s="230">
        <f>Q263*H263</f>
        <v>0</v>
      </c>
      <c r="S263" s="230">
        <v>0</v>
      </c>
      <c r="T263" s="231">
        <f>S263*H263</f>
        <v>0</v>
      </c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R263" s="232" t="s">
        <v>416</v>
      </c>
      <c r="AT263" s="232" t="s">
        <v>146</v>
      </c>
      <c r="AU263" s="232" t="s">
        <v>81</v>
      </c>
      <c r="AY263" s="17" t="s">
        <v>141</v>
      </c>
      <c r="BE263" s="233">
        <f>IF(N263="základní",J263,0)</f>
        <v>0</v>
      </c>
      <c r="BF263" s="233">
        <f>IF(N263="snížená",J263,0)</f>
        <v>0</v>
      </c>
      <c r="BG263" s="233">
        <f>IF(N263="zákl. přenesená",J263,0)</f>
        <v>0</v>
      </c>
      <c r="BH263" s="233">
        <f>IF(N263="sníž. přenesená",J263,0)</f>
        <v>0</v>
      </c>
      <c r="BI263" s="233">
        <f>IF(N263="nulová",J263,0)</f>
        <v>0</v>
      </c>
      <c r="BJ263" s="17" t="s">
        <v>81</v>
      </c>
      <c r="BK263" s="233">
        <f>ROUND(I263*H263,2)</f>
        <v>0</v>
      </c>
      <c r="BL263" s="17" t="s">
        <v>416</v>
      </c>
      <c r="BM263" s="232" t="s">
        <v>441</v>
      </c>
    </row>
    <row r="264" s="2" customFormat="1" ht="16.5" customHeight="1">
      <c r="A264" s="38"/>
      <c r="B264" s="39"/>
      <c r="C264" s="220" t="s">
        <v>442</v>
      </c>
      <c r="D264" s="220" t="s">
        <v>146</v>
      </c>
      <c r="E264" s="221" t="s">
        <v>443</v>
      </c>
      <c r="F264" s="222" t="s">
        <v>444</v>
      </c>
      <c r="G264" s="223" t="s">
        <v>149</v>
      </c>
      <c r="H264" s="224">
        <v>1</v>
      </c>
      <c r="I264" s="225"/>
      <c r="J264" s="226">
        <f>ROUND(I264*H264,2)</f>
        <v>0</v>
      </c>
      <c r="K264" s="227"/>
      <c r="L264" s="44"/>
      <c r="M264" s="228" t="s">
        <v>1</v>
      </c>
      <c r="N264" s="229" t="s">
        <v>38</v>
      </c>
      <c r="O264" s="91"/>
      <c r="P264" s="230">
        <f>O264*H264</f>
        <v>0</v>
      </c>
      <c r="Q264" s="230">
        <v>0</v>
      </c>
      <c r="R264" s="230">
        <f>Q264*H264</f>
        <v>0</v>
      </c>
      <c r="S264" s="230">
        <v>0</v>
      </c>
      <c r="T264" s="231">
        <f>S264*H264</f>
        <v>0</v>
      </c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R264" s="232" t="s">
        <v>416</v>
      </c>
      <c r="AT264" s="232" t="s">
        <v>146</v>
      </c>
      <c r="AU264" s="232" t="s">
        <v>81</v>
      </c>
      <c r="AY264" s="17" t="s">
        <v>141</v>
      </c>
      <c r="BE264" s="233">
        <f>IF(N264="základní",J264,0)</f>
        <v>0</v>
      </c>
      <c r="BF264" s="233">
        <f>IF(N264="snížená",J264,0)</f>
        <v>0</v>
      </c>
      <c r="BG264" s="233">
        <f>IF(N264="zákl. přenesená",J264,0)</f>
        <v>0</v>
      </c>
      <c r="BH264" s="233">
        <f>IF(N264="sníž. přenesená",J264,0)</f>
        <v>0</v>
      </c>
      <c r="BI264" s="233">
        <f>IF(N264="nulová",J264,0)</f>
        <v>0</v>
      </c>
      <c r="BJ264" s="17" t="s">
        <v>81</v>
      </c>
      <c r="BK264" s="233">
        <f>ROUND(I264*H264,2)</f>
        <v>0</v>
      </c>
      <c r="BL264" s="17" t="s">
        <v>416</v>
      </c>
      <c r="BM264" s="232" t="s">
        <v>445</v>
      </c>
    </row>
    <row r="265" s="12" customFormat="1" ht="25.92" customHeight="1">
      <c r="A265" s="12"/>
      <c r="B265" s="204"/>
      <c r="C265" s="205"/>
      <c r="D265" s="206" t="s">
        <v>72</v>
      </c>
      <c r="E265" s="207" t="s">
        <v>446</v>
      </c>
      <c r="F265" s="207" t="s">
        <v>447</v>
      </c>
      <c r="G265" s="205"/>
      <c r="H265" s="205"/>
      <c r="I265" s="208"/>
      <c r="J265" s="209">
        <f>BK265</f>
        <v>0</v>
      </c>
      <c r="K265" s="205"/>
      <c r="L265" s="210"/>
      <c r="M265" s="211"/>
      <c r="N265" s="212"/>
      <c r="O265" s="212"/>
      <c r="P265" s="213">
        <f>P266+P272</f>
        <v>0</v>
      </c>
      <c r="Q265" s="212"/>
      <c r="R265" s="213">
        <f>R266+R272</f>
        <v>0</v>
      </c>
      <c r="S265" s="212"/>
      <c r="T265" s="214">
        <f>T266+T272</f>
        <v>0</v>
      </c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R265" s="215" t="s">
        <v>173</v>
      </c>
      <c r="AT265" s="216" t="s">
        <v>72</v>
      </c>
      <c r="AU265" s="216" t="s">
        <v>73</v>
      </c>
      <c r="AY265" s="215" t="s">
        <v>141</v>
      </c>
      <c r="BK265" s="217">
        <f>BK266+BK272</f>
        <v>0</v>
      </c>
    </row>
    <row r="266" s="12" customFormat="1" ht="22.8" customHeight="1">
      <c r="A266" s="12"/>
      <c r="B266" s="204"/>
      <c r="C266" s="205"/>
      <c r="D266" s="206" t="s">
        <v>72</v>
      </c>
      <c r="E266" s="218" t="s">
        <v>448</v>
      </c>
      <c r="F266" s="218" t="s">
        <v>449</v>
      </c>
      <c r="G266" s="205"/>
      <c r="H266" s="205"/>
      <c r="I266" s="208"/>
      <c r="J266" s="219">
        <f>BK266</f>
        <v>0</v>
      </c>
      <c r="K266" s="205"/>
      <c r="L266" s="210"/>
      <c r="M266" s="211"/>
      <c r="N266" s="212"/>
      <c r="O266" s="212"/>
      <c r="P266" s="213">
        <f>SUM(P267:P271)</f>
        <v>0</v>
      </c>
      <c r="Q266" s="212"/>
      <c r="R266" s="213">
        <f>SUM(R267:R271)</f>
        <v>0</v>
      </c>
      <c r="S266" s="212"/>
      <c r="T266" s="214">
        <f>SUM(T267:T271)</f>
        <v>0</v>
      </c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R266" s="215" t="s">
        <v>173</v>
      </c>
      <c r="AT266" s="216" t="s">
        <v>72</v>
      </c>
      <c r="AU266" s="216" t="s">
        <v>81</v>
      </c>
      <c r="AY266" s="215" t="s">
        <v>141</v>
      </c>
      <c r="BK266" s="217">
        <f>SUM(BK267:BK271)</f>
        <v>0</v>
      </c>
    </row>
    <row r="267" s="2" customFormat="1" ht="16.5" customHeight="1">
      <c r="A267" s="38"/>
      <c r="B267" s="39"/>
      <c r="C267" s="220" t="s">
        <v>450</v>
      </c>
      <c r="D267" s="220" t="s">
        <v>146</v>
      </c>
      <c r="E267" s="221" t="s">
        <v>451</v>
      </c>
      <c r="F267" s="222" t="s">
        <v>452</v>
      </c>
      <c r="G267" s="223" t="s">
        <v>149</v>
      </c>
      <c r="H267" s="224">
        <v>1</v>
      </c>
      <c r="I267" s="225"/>
      <c r="J267" s="226">
        <f>ROUND(I267*H267,2)</f>
        <v>0</v>
      </c>
      <c r="K267" s="227"/>
      <c r="L267" s="44"/>
      <c r="M267" s="228" t="s">
        <v>1</v>
      </c>
      <c r="N267" s="229" t="s">
        <v>38</v>
      </c>
      <c r="O267" s="91"/>
      <c r="P267" s="230">
        <f>O267*H267</f>
        <v>0</v>
      </c>
      <c r="Q267" s="230">
        <v>0</v>
      </c>
      <c r="R267" s="230">
        <f>Q267*H267</f>
        <v>0</v>
      </c>
      <c r="S267" s="230">
        <v>0</v>
      </c>
      <c r="T267" s="231">
        <f>S267*H267</f>
        <v>0</v>
      </c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R267" s="232" t="s">
        <v>453</v>
      </c>
      <c r="AT267" s="232" t="s">
        <v>146</v>
      </c>
      <c r="AU267" s="232" t="s">
        <v>83</v>
      </c>
      <c r="AY267" s="17" t="s">
        <v>141</v>
      </c>
      <c r="BE267" s="233">
        <f>IF(N267="základní",J267,0)</f>
        <v>0</v>
      </c>
      <c r="BF267" s="233">
        <f>IF(N267="snížená",J267,0)</f>
        <v>0</v>
      </c>
      <c r="BG267" s="233">
        <f>IF(N267="zákl. přenesená",J267,0)</f>
        <v>0</v>
      </c>
      <c r="BH267" s="233">
        <f>IF(N267="sníž. přenesená",J267,0)</f>
        <v>0</v>
      </c>
      <c r="BI267" s="233">
        <f>IF(N267="nulová",J267,0)</f>
        <v>0</v>
      </c>
      <c r="BJ267" s="17" t="s">
        <v>81</v>
      </c>
      <c r="BK267" s="233">
        <f>ROUND(I267*H267,2)</f>
        <v>0</v>
      </c>
      <c r="BL267" s="17" t="s">
        <v>453</v>
      </c>
      <c r="BM267" s="232" t="s">
        <v>454</v>
      </c>
    </row>
    <row r="268" s="2" customFormat="1" ht="16.5" customHeight="1">
      <c r="A268" s="38"/>
      <c r="B268" s="39"/>
      <c r="C268" s="220" t="s">
        <v>455</v>
      </c>
      <c r="D268" s="220" t="s">
        <v>146</v>
      </c>
      <c r="E268" s="221" t="s">
        <v>456</v>
      </c>
      <c r="F268" s="222" t="s">
        <v>457</v>
      </c>
      <c r="G268" s="223" t="s">
        <v>149</v>
      </c>
      <c r="H268" s="224">
        <v>1</v>
      </c>
      <c r="I268" s="225"/>
      <c r="J268" s="226">
        <f>ROUND(I268*H268,2)</f>
        <v>0</v>
      </c>
      <c r="K268" s="227"/>
      <c r="L268" s="44"/>
      <c r="M268" s="228" t="s">
        <v>1</v>
      </c>
      <c r="N268" s="229" t="s">
        <v>38</v>
      </c>
      <c r="O268" s="91"/>
      <c r="P268" s="230">
        <f>O268*H268</f>
        <v>0</v>
      </c>
      <c r="Q268" s="230">
        <v>0</v>
      </c>
      <c r="R268" s="230">
        <f>Q268*H268</f>
        <v>0</v>
      </c>
      <c r="S268" s="230">
        <v>0</v>
      </c>
      <c r="T268" s="231">
        <f>S268*H268</f>
        <v>0</v>
      </c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R268" s="232" t="s">
        <v>453</v>
      </c>
      <c r="AT268" s="232" t="s">
        <v>146</v>
      </c>
      <c r="AU268" s="232" t="s">
        <v>83</v>
      </c>
      <c r="AY268" s="17" t="s">
        <v>141</v>
      </c>
      <c r="BE268" s="233">
        <f>IF(N268="základní",J268,0)</f>
        <v>0</v>
      </c>
      <c r="BF268" s="233">
        <f>IF(N268="snížená",J268,0)</f>
        <v>0</v>
      </c>
      <c r="BG268" s="233">
        <f>IF(N268="zákl. přenesená",J268,0)</f>
        <v>0</v>
      </c>
      <c r="BH268" s="233">
        <f>IF(N268="sníž. přenesená",J268,0)</f>
        <v>0</v>
      </c>
      <c r="BI268" s="233">
        <f>IF(N268="nulová",J268,0)</f>
        <v>0</v>
      </c>
      <c r="BJ268" s="17" t="s">
        <v>81</v>
      </c>
      <c r="BK268" s="233">
        <f>ROUND(I268*H268,2)</f>
        <v>0</v>
      </c>
      <c r="BL268" s="17" t="s">
        <v>453</v>
      </c>
      <c r="BM268" s="232" t="s">
        <v>458</v>
      </c>
    </row>
    <row r="269" s="13" customFormat="1">
      <c r="A269" s="13"/>
      <c r="B269" s="234"/>
      <c r="C269" s="235"/>
      <c r="D269" s="236" t="s">
        <v>160</v>
      </c>
      <c r="E269" s="235"/>
      <c r="F269" s="238" t="s">
        <v>459</v>
      </c>
      <c r="G269" s="235"/>
      <c r="H269" s="239">
        <v>1</v>
      </c>
      <c r="I269" s="240"/>
      <c r="J269" s="235"/>
      <c r="K269" s="235"/>
      <c r="L269" s="241"/>
      <c r="M269" s="242"/>
      <c r="N269" s="243"/>
      <c r="O269" s="243"/>
      <c r="P269" s="243"/>
      <c r="Q269" s="243"/>
      <c r="R269" s="243"/>
      <c r="S269" s="243"/>
      <c r="T269" s="244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245" t="s">
        <v>160</v>
      </c>
      <c r="AU269" s="245" t="s">
        <v>83</v>
      </c>
      <c r="AV269" s="13" t="s">
        <v>83</v>
      </c>
      <c r="AW269" s="13" t="s">
        <v>4</v>
      </c>
      <c r="AX269" s="13" t="s">
        <v>81</v>
      </c>
      <c r="AY269" s="245" t="s">
        <v>141</v>
      </c>
    </row>
    <row r="270" s="2" customFormat="1" ht="16.5" customHeight="1">
      <c r="A270" s="38"/>
      <c r="B270" s="39"/>
      <c r="C270" s="220" t="s">
        <v>460</v>
      </c>
      <c r="D270" s="220" t="s">
        <v>146</v>
      </c>
      <c r="E270" s="221" t="s">
        <v>461</v>
      </c>
      <c r="F270" s="222" t="s">
        <v>462</v>
      </c>
      <c r="G270" s="223" t="s">
        <v>149</v>
      </c>
      <c r="H270" s="224">
        <v>1</v>
      </c>
      <c r="I270" s="225"/>
      <c r="J270" s="226">
        <f>ROUND(I270*H270,2)</f>
        <v>0</v>
      </c>
      <c r="K270" s="227"/>
      <c r="L270" s="44"/>
      <c r="M270" s="228" t="s">
        <v>1</v>
      </c>
      <c r="N270" s="229" t="s">
        <v>38</v>
      </c>
      <c r="O270" s="91"/>
      <c r="P270" s="230">
        <f>O270*H270</f>
        <v>0</v>
      </c>
      <c r="Q270" s="230">
        <v>0</v>
      </c>
      <c r="R270" s="230">
        <f>Q270*H270</f>
        <v>0</v>
      </c>
      <c r="S270" s="230">
        <v>0</v>
      </c>
      <c r="T270" s="231">
        <f>S270*H270</f>
        <v>0</v>
      </c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R270" s="232" t="s">
        <v>453</v>
      </c>
      <c r="AT270" s="232" t="s">
        <v>146</v>
      </c>
      <c r="AU270" s="232" t="s">
        <v>83</v>
      </c>
      <c r="AY270" s="17" t="s">
        <v>141</v>
      </c>
      <c r="BE270" s="233">
        <f>IF(N270="základní",J270,0)</f>
        <v>0</v>
      </c>
      <c r="BF270" s="233">
        <f>IF(N270="snížená",J270,0)</f>
        <v>0</v>
      </c>
      <c r="BG270" s="233">
        <f>IF(N270="zákl. přenesená",J270,0)</f>
        <v>0</v>
      </c>
      <c r="BH270" s="233">
        <f>IF(N270="sníž. přenesená",J270,0)</f>
        <v>0</v>
      </c>
      <c r="BI270" s="233">
        <f>IF(N270="nulová",J270,0)</f>
        <v>0</v>
      </c>
      <c r="BJ270" s="17" t="s">
        <v>81</v>
      </c>
      <c r="BK270" s="233">
        <f>ROUND(I270*H270,2)</f>
        <v>0</v>
      </c>
      <c r="BL270" s="17" t="s">
        <v>453</v>
      </c>
      <c r="BM270" s="232" t="s">
        <v>463</v>
      </c>
    </row>
    <row r="271" s="13" customFormat="1">
      <c r="A271" s="13"/>
      <c r="B271" s="234"/>
      <c r="C271" s="235"/>
      <c r="D271" s="236" t="s">
        <v>160</v>
      </c>
      <c r="E271" s="235"/>
      <c r="F271" s="238" t="s">
        <v>464</v>
      </c>
      <c r="G271" s="235"/>
      <c r="H271" s="239">
        <v>1</v>
      </c>
      <c r="I271" s="240"/>
      <c r="J271" s="235"/>
      <c r="K271" s="235"/>
      <c r="L271" s="241"/>
      <c r="M271" s="242"/>
      <c r="N271" s="243"/>
      <c r="O271" s="243"/>
      <c r="P271" s="243"/>
      <c r="Q271" s="243"/>
      <c r="R271" s="243"/>
      <c r="S271" s="243"/>
      <c r="T271" s="244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245" t="s">
        <v>160</v>
      </c>
      <c r="AU271" s="245" t="s">
        <v>83</v>
      </c>
      <c r="AV271" s="13" t="s">
        <v>83</v>
      </c>
      <c r="AW271" s="13" t="s">
        <v>4</v>
      </c>
      <c r="AX271" s="13" t="s">
        <v>81</v>
      </c>
      <c r="AY271" s="245" t="s">
        <v>141</v>
      </c>
    </row>
    <row r="272" s="12" customFormat="1" ht="22.8" customHeight="1">
      <c r="A272" s="12"/>
      <c r="B272" s="204"/>
      <c r="C272" s="205"/>
      <c r="D272" s="206" t="s">
        <v>72</v>
      </c>
      <c r="E272" s="218" t="s">
        <v>465</v>
      </c>
      <c r="F272" s="218" t="s">
        <v>466</v>
      </c>
      <c r="G272" s="205"/>
      <c r="H272" s="205"/>
      <c r="I272" s="208"/>
      <c r="J272" s="219">
        <f>BK272</f>
        <v>0</v>
      </c>
      <c r="K272" s="205"/>
      <c r="L272" s="210"/>
      <c r="M272" s="211"/>
      <c r="N272" s="212"/>
      <c r="O272" s="212"/>
      <c r="P272" s="213">
        <f>P273</f>
        <v>0</v>
      </c>
      <c r="Q272" s="212"/>
      <c r="R272" s="213">
        <f>R273</f>
        <v>0</v>
      </c>
      <c r="S272" s="212"/>
      <c r="T272" s="214">
        <f>T273</f>
        <v>0</v>
      </c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R272" s="215" t="s">
        <v>173</v>
      </c>
      <c r="AT272" s="216" t="s">
        <v>72</v>
      </c>
      <c r="AU272" s="216" t="s">
        <v>81</v>
      </c>
      <c r="AY272" s="215" t="s">
        <v>141</v>
      </c>
      <c r="BK272" s="217">
        <f>BK273</f>
        <v>0</v>
      </c>
    </row>
    <row r="273" s="2" customFormat="1" ht="16.5" customHeight="1">
      <c r="A273" s="38"/>
      <c r="B273" s="39"/>
      <c r="C273" s="220" t="s">
        <v>467</v>
      </c>
      <c r="D273" s="220" t="s">
        <v>146</v>
      </c>
      <c r="E273" s="221" t="s">
        <v>468</v>
      </c>
      <c r="F273" s="222" t="s">
        <v>469</v>
      </c>
      <c r="G273" s="223" t="s">
        <v>149</v>
      </c>
      <c r="H273" s="224">
        <v>1</v>
      </c>
      <c r="I273" s="225"/>
      <c r="J273" s="226">
        <f>ROUND(I273*H273,2)</f>
        <v>0</v>
      </c>
      <c r="K273" s="227"/>
      <c r="L273" s="44"/>
      <c r="M273" s="268" t="s">
        <v>1</v>
      </c>
      <c r="N273" s="269" t="s">
        <v>38</v>
      </c>
      <c r="O273" s="270"/>
      <c r="P273" s="271">
        <f>O273*H273</f>
        <v>0</v>
      </c>
      <c r="Q273" s="271">
        <v>0</v>
      </c>
      <c r="R273" s="271">
        <f>Q273*H273</f>
        <v>0</v>
      </c>
      <c r="S273" s="271">
        <v>0</v>
      </c>
      <c r="T273" s="272">
        <f>S273*H273</f>
        <v>0</v>
      </c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R273" s="232" t="s">
        <v>453</v>
      </c>
      <c r="AT273" s="232" t="s">
        <v>146</v>
      </c>
      <c r="AU273" s="232" t="s">
        <v>83</v>
      </c>
      <c r="AY273" s="17" t="s">
        <v>141</v>
      </c>
      <c r="BE273" s="233">
        <f>IF(N273="základní",J273,0)</f>
        <v>0</v>
      </c>
      <c r="BF273" s="233">
        <f>IF(N273="snížená",J273,0)</f>
        <v>0</v>
      </c>
      <c r="BG273" s="233">
        <f>IF(N273="zákl. přenesená",J273,0)</f>
        <v>0</v>
      </c>
      <c r="BH273" s="233">
        <f>IF(N273="sníž. přenesená",J273,0)</f>
        <v>0</v>
      </c>
      <c r="BI273" s="233">
        <f>IF(N273="nulová",J273,0)</f>
        <v>0</v>
      </c>
      <c r="BJ273" s="17" t="s">
        <v>81</v>
      </c>
      <c r="BK273" s="233">
        <f>ROUND(I273*H273,2)</f>
        <v>0</v>
      </c>
      <c r="BL273" s="17" t="s">
        <v>453</v>
      </c>
      <c r="BM273" s="232" t="s">
        <v>470</v>
      </c>
    </row>
    <row r="274" s="2" customFormat="1" ht="6.96" customHeight="1">
      <c r="A274" s="38"/>
      <c r="B274" s="66"/>
      <c r="C274" s="67"/>
      <c r="D274" s="67"/>
      <c r="E274" s="67"/>
      <c r="F274" s="67"/>
      <c r="G274" s="67"/>
      <c r="H274" s="67"/>
      <c r="I274" s="67"/>
      <c r="J274" s="67"/>
      <c r="K274" s="67"/>
      <c r="L274" s="44"/>
      <c r="M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</row>
  </sheetData>
  <sheetProtection sheet="1" autoFilter="0" formatColumns="0" formatRows="0" objects="1" scenarios="1" spinCount="100000" saltValue="1VzvNUxqrC65aFgCXuSHBobPOoA/0PMv3kOlCJ0cZ05nxWqn0xQPLZwIf/bCT6OSRfJ+HIrKXWruKrlY0PVS3Q==" hashValue="fEJ089QEbWgOfeng4tf0VnSY10knBXgU4mJ+ik+ifc15pPJ2trz9METSDFf6jsIcF410gUgpCpsaxtgT5ww6KA==" algorithmName="SHA-512" password="CC35"/>
  <autoFilter ref="C135:K273"/>
  <mergeCells count="9">
    <mergeCell ref="E7:H7"/>
    <mergeCell ref="E9:H9"/>
    <mergeCell ref="E18:H18"/>
    <mergeCell ref="E27:H27"/>
    <mergeCell ref="E85:H85"/>
    <mergeCell ref="E87:H87"/>
    <mergeCell ref="E126:H126"/>
    <mergeCell ref="E128:H128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86</v>
      </c>
      <c r="AZ2" s="136" t="s">
        <v>87</v>
      </c>
      <c r="BA2" s="136" t="s">
        <v>88</v>
      </c>
      <c r="BB2" s="136" t="s">
        <v>1</v>
      </c>
      <c r="BC2" s="136" t="s">
        <v>471</v>
      </c>
      <c r="BD2" s="136" t="s">
        <v>83</v>
      </c>
    </row>
    <row r="3" s="1" customFormat="1" ht="6.96" customHeight="1">
      <c r="B3" s="137"/>
      <c r="C3" s="138"/>
      <c r="D3" s="138"/>
      <c r="E3" s="138"/>
      <c r="F3" s="138"/>
      <c r="G3" s="138"/>
      <c r="H3" s="138"/>
      <c r="I3" s="138"/>
      <c r="J3" s="138"/>
      <c r="K3" s="138"/>
      <c r="L3" s="20"/>
      <c r="AT3" s="17" t="s">
        <v>83</v>
      </c>
      <c r="AZ3" s="136" t="s">
        <v>90</v>
      </c>
      <c r="BA3" s="136" t="s">
        <v>90</v>
      </c>
      <c r="BB3" s="136" t="s">
        <v>1</v>
      </c>
      <c r="BC3" s="136" t="s">
        <v>472</v>
      </c>
      <c r="BD3" s="136" t="s">
        <v>83</v>
      </c>
    </row>
    <row r="4" s="1" customFormat="1" ht="24.96" customHeight="1">
      <c r="B4" s="20"/>
      <c r="D4" s="139" t="s">
        <v>92</v>
      </c>
      <c r="L4" s="20"/>
      <c r="M4" s="140" t="s">
        <v>10</v>
      </c>
      <c r="AT4" s="17" t="s">
        <v>4</v>
      </c>
      <c r="AZ4" s="136" t="s">
        <v>93</v>
      </c>
      <c r="BA4" s="136" t="s">
        <v>94</v>
      </c>
      <c r="BB4" s="136" t="s">
        <v>1</v>
      </c>
      <c r="BC4" s="136" t="s">
        <v>473</v>
      </c>
      <c r="BD4" s="136" t="s">
        <v>83</v>
      </c>
    </row>
    <row r="5" s="1" customFormat="1" ht="6.96" customHeight="1">
      <c r="B5" s="20"/>
      <c r="L5" s="20"/>
      <c r="AZ5" s="136" t="s">
        <v>96</v>
      </c>
      <c r="BA5" s="136" t="s">
        <v>97</v>
      </c>
      <c r="BB5" s="136" t="s">
        <v>1</v>
      </c>
      <c r="BC5" s="136" t="s">
        <v>474</v>
      </c>
      <c r="BD5" s="136" t="s">
        <v>83</v>
      </c>
    </row>
    <row r="6" s="1" customFormat="1" ht="12" customHeight="1">
      <c r="B6" s="20"/>
      <c r="D6" s="141" t="s">
        <v>16</v>
      </c>
      <c r="L6" s="20"/>
    </row>
    <row r="7" s="1" customFormat="1" ht="16.5" customHeight="1">
      <c r="B7" s="20"/>
      <c r="E7" s="142" t="str">
        <f>'Rekapitulace stavby'!K6</f>
        <v>Rekonstrukce toalet historické budovy</v>
      </c>
      <c r="F7" s="141"/>
      <c r="G7" s="141"/>
      <c r="H7" s="141"/>
      <c r="L7" s="20"/>
    </row>
    <row r="8" s="2" customFormat="1" ht="12" customHeight="1">
      <c r="A8" s="38"/>
      <c r="B8" s="44"/>
      <c r="C8" s="38"/>
      <c r="D8" s="141" t="s">
        <v>99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3" t="s">
        <v>475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1" t="s">
        <v>18</v>
      </c>
      <c r="E11" s="38"/>
      <c r="F11" s="144" t="s">
        <v>1</v>
      </c>
      <c r="G11" s="38"/>
      <c r="H11" s="38"/>
      <c r="I11" s="141" t="s">
        <v>19</v>
      </c>
      <c r="J11" s="144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1" t="s">
        <v>20</v>
      </c>
      <c r="E12" s="38"/>
      <c r="F12" s="144" t="s">
        <v>21</v>
      </c>
      <c r="G12" s="38"/>
      <c r="H12" s="38"/>
      <c r="I12" s="141" t="s">
        <v>22</v>
      </c>
      <c r="J12" s="145" t="str">
        <f>'Rekapitulace stavby'!AN8</f>
        <v>6. 9. 2026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1" t="s">
        <v>24</v>
      </c>
      <c r="E14" s="38"/>
      <c r="F14" s="38"/>
      <c r="G14" s="38"/>
      <c r="H14" s="38"/>
      <c r="I14" s="141" t="s">
        <v>25</v>
      </c>
      <c r="J14" s="144" t="str">
        <f>IF('Rekapitulace stavby'!AN10="","",'Rekapitulace stavby'!AN10)</f>
        <v/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4" t="str">
        <f>IF('Rekapitulace stavby'!E11="","",'Rekapitulace stavby'!E11)</f>
        <v xml:space="preserve"> </v>
      </c>
      <c r="F15" s="38"/>
      <c r="G15" s="38"/>
      <c r="H15" s="38"/>
      <c r="I15" s="141" t="s">
        <v>26</v>
      </c>
      <c r="J15" s="144" t="str">
        <f>IF('Rekapitulace stavby'!AN11="","",'Rekapitulace stavby'!AN11)</f>
        <v/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1" t="s">
        <v>27</v>
      </c>
      <c r="E17" s="38"/>
      <c r="F17" s="38"/>
      <c r="G17" s="38"/>
      <c r="H17" s="38"/>
      <c r="I17" s="141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4"/>
      <c r="G18" s="144"/>
      <c r="H18" s="144"/>
      <c r="I18" s="141" t="s">
        <v>26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1" t="s">
        <v>29</v>
      </c>
      <c r="E20" s="38"/>
      <c r="F20" s="38"/>
      <c r="G20" s="38"/>
      <c r="H20" s="38"/>
      <c r="I20" s="141" t="s">
        <v>25</v>
      </c>
      <c r="J20" s="144" t="str">
        <f>IF('Rekapitulace stavby'!AN16="","",'Rekapitulace stavby'!AN16)</f>
        <v/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4" t="str">
        <f>IF('Rekapitulace stavby'!E17="","",'Rekapitulace stavby'!E17)</f>
        <v xml:space="preserve"> </v>
      </c>
      <c r="F21" s="38"/>
      <c r="G21" s="38"/>
      <c r="H21" s="38"/>
      <c r="I21" s="141" t="s">
        <v>26</v>
      </c>
      <c r="J21" s="144" t="str">
        <f>IF('Rekapitulace stavby'!AN17="","",'Rekapitulace stavby'!AN17)</f>
        <v/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1" t="s">
        <v>31</v>
      </c>
      <c r="E23" s="38"/>
      <c r="F23" s="38"/>
      <c r="G23" s="38"/>
      <c r="H23" s="38"/>
      <c r="I23" s="141" t="s">
        <v>25</v>
      </c>
      <c r="J23" s="144" t="str">
        <f>IF('Rekapitulace stavby'!AN19="","",'Rekapitulace stavby'!AN19)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4" t="str">
        <f>IF('Rekapitulace stavby'!E20="","",'Rekapitulace stavby'!E20)</f>
        <v xml:space="preserve"> </v>
      </c>
      <c r="F24" s="38"/>
      <c r="G24" s="38"/>
      <c r="H24" s="38"/>
      <c r="I24" s="141" t="s">
        <v>26</v>
      </c>
      <c r="J24" s="144" t="str">
        <f>IF('Rekapitulace stavby'!AN20="","",'Rekapitulace stavby'!AN20)</f>
        <v/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1" t="s">
        <v>32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46"/>
      <c r="B27" s="147"/>
      <c r="C27" s="146"/>
      <c r="D27" s="146"/>
      <c r="E27" s="148" t="s">
        <v>1</v>
      </c>
      <c r="F27" s="148"/>
      <c r="G27" s="148"/>
      <c r="H27" s="148"/>
      <c r="I27" s="146"/>
      <c r="J27" s="146"/>
      <c r="K27" s="146"/>
      <c r="L27" s="149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50"/>
      <c r="E29" s="150"/>
      <c r="F29" s="150"/>
      <c r="G29" s="150"/>
      <c r="H29" s="150"/>
      <c r="I29" s="150"/>
      <c r="J29" s="150"/>
      <c r="K29" s="150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1" t="s">
        <v>33</v>
      </c>
      <c r="E30" s="38"/>
      <c r="F30" s="38"/>
      <c r="G30" s="38"/>
      <c r="H30" s="38"/>
      <c r="I30" s="38"/>
      <c r="J30" s="152">
        <f>ROUND(J136,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0"/>
      <c r="E31" s="150"/>
      <c r="F31" s="150"/>
      <c r="G31" s="150"/>
      <c r="H31" s="150"/>
      <c r="I31" s="150"/>
      <c r="J31" s="150"/>
      <c r="K31" s="150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3" t="s">
        <v>35</v>
      </c>
      <c r="G32" s="38"/>
      <c r="H32" s="38"/>
      <c r="I32" s="153" t="s">
        <v>34</v>
      </c>
      <c r="J32" s="153" t="s">
        <v>36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4" t="s">
        <v>37</v>
      </c>
      <c r="E33" s="141" t="s">
        <v>38</v>
      </c>
      <c r="F33" s="155">
        <f>ROUND((SUM(BE136:BE277)),  2)</f>
        <v>0</v>
      </c>
      <c r="G33" s="38"/>
      <c r="H33" s="38"/>
      <c r="I33" s="156">
        <v>0.20999999999999999</v>
      </c>
      <c r="J33" s="155">
        <f>ROUND(((SUM(BE136:BE277))*I33),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1" t="s">
        <v>39</v>
      </c>
      <c r="F34" s="155">
        <f>ROUND((SUM(BF136:BF277)),  2)</f>
        <v>0</v>
      </c>
      <c r="G34" s="38"/>
      <c r="H34" s="38"/>
      <c r="I34" s="156">
        <v>0.14999999999999999</v>
      </c>
      <c r="J34" s="155">
        <f>ROUND(((SUM(BF136:BF277))*I34),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1" t="s">
        <v>40</v>
      </c>
      <c r="F35" s="155">
        <f>ROUND((SUM(BG136:BG277)),  2)</f>
        <v>0</v>
      </c>
      <c r="G35" s="38"/>
      <c r="H35" s="38"/>
      <c r="I35" s="156">
        <v>0.20999999999999999</v>
      </c>
      <c r="J35" s="155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1" t="s">
        <v>41</v>
      </c>
      <c r="F36" s="155">
        <f>ROUND((SUM(BH136:BH277)),  2)</f>
        <v>0</v>
      </c>
      <c r="G36" s="38"/>
      <c r="H36" s="38"/>
      <c r="I36" s="156">
        <v>0.14999999999999999</v>
      </c>
      <c r="J36" s="155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1" t="s">
        <v>42</v>
      </c>
      <c r="F37" s="155">
        <f>ROUND((SUM(BI136:BI277)),  2)</f>
        <v>0</v>
      </c>
      <c r="G37" s="38"/>
      <c r="H37" s="38"/>
      <c r="I37" s="156">
        <v>0</v>
      </c>
      <c r="J37" s="155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7"/>
      <c r="D39" s="158" t="s">
        <v>43</v>
      </c>
      <c r="E39" s="159"/>
      <c r="F39" s="159"/>
      <c r="G39" s="160" t="s">
        <v>44</v>
      </c>
      <c r="H39" s="161" t="s">
        <v>45</v>
      </c>
      <c r="I39" s="159"/>
      <c r="J39" s="162">
        <f>SUM(J30:J37)</f>
        <v>0</v>
      </c>
      <c r="K39" s="163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64" t="s">
        <v>46</v>
      </c>
      <c r="E50" s="165"/>
      <c r="F50" s="165"/>
      <c r="G50" s="164" t="s">
        <v>47</v>
      </c>
      <c r="H50" s="165"/>
      <c r="I50" s="165"/>
      <c r="J50" s="165"/>
      <c r="K50" s="165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66" t="s">
        <v>48</v>
      </c>
      <c r="E61" s="167"/>
      <c r="F61" s="168" t="s">
        <v>49</v>
      </c>
      <c r="G61" s="166" t="s">
        <v>48</v>
      </c>
      <c r="H61" s="167"/>
      <c r="I61" s="167"/>
      <c r="J61" s="169" t="s">
        <v>49</v>
      </c>
      <c r="K61" s="167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64" t="s">
        <v>50</v>
      </c>
      <c r="E65" s="170"/>
      <c r="F65" s="170"/>
      <c r="G65" s="164" t="s">
        <v>51</v>
      </c>
      <c r="H65" s="170"/>
      <c r="I65" s="170"/>
      <c r="J65" s="170"/>
      <c r="K65" s="170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66" t="s">
        <v>48</v>
      </c>
      <c r="E76" s="167"/>
      <c r="F76" s="168" t="s">
        <v>49</v>
      </c>
      <c r="G76" s="166" t="s">
        <v>48</v>
      </c>
      <c r="H76" s="167"/>
      <c r="I76" s="167"/>
      <c r="J76" s="169" t="s">
        <v>49</v>
      </c>
      <c r="K76" s="167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1"/>
      <c r="C77" s="172"/>
      <c r="D77" s="172"/>
      <c r="E77" s="172"/>
      <c r="F77" s="172"/>
      <c r="G77" s="172"/>
      <c r="H77" s="172"/>
      <c r="I77" s="172"/>
      <c r="J77" s="172"/>
      <c r="K77" s="172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73"/>
      <c r="C81" s="174"/>
      <c r="D81" s="174"/>
      <c r="E81" s="174"/>
      <c r="F81" s="174"/>
      <c r="G81" s="174"/>
      <c r="H81" s="174"/>
      <c r="I81" s="174"/>
      <c r="J81" s="174"/>
      <c r="K81" s="174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101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75" t="str">
        <f>E7</f>
        <v>Rekonstrukce toalet historické budovy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99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261202 - Toalety chlapci 3.NP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 xml:space="preserve"> </v>
      </c>
      <c r="G89" s="40"/>
      <c r="H89" s="40"/>
      <c r="I89" s="32" t="s">
        <v>22</v>
      </c>
      <c r="J89" s="79" t="str">
        <f>IF(J12="","",J12)</f>
        <v>6. 9. 2026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24</v>
      </c>
      <c r="D91" s="40"/>
      <c r="E91" s="40"/>
      <c r="F91" s="27" t="str">
        <f>E15</f>
        <v xml:space="preserve"> </v>
      </c>
      <c r="G91" s="40"/>
      <c r="H91" s="40"/>
      <c r="I91" s="32" t="s">
        <v>29</v>
      </c>
      <c r="J91" s="36" t="str">
        <f>E21</f>
        <v xml:space="preserve"> 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27</v>
      </c>
      <c r="D92" s="40"/>
      <c r="E92" s="40"/>
      <c r="F92" s="27" t="str">
        <f>IF(E18="","",E18)</f>
        <v>Vyplň údaj</v>
      </c>
      <c r="G92" s="40"/>
      <c r="H92" s="40"/>
      <c r="I92" s="32" t="s">
        <v>31</v>
      </c>
      <c r="J92" s="36" t="str">
        <f>E24</f>
        <v xml:space="preserve"> 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76" t="s">
        <v>102</v>
      </c>
      <c r="D94" s="177"/>
      <c r="E94" s="177"/>
      <c r="F94" s="177"/>
      <c r="G94" s="177"/>
      <c r="H94" s="177"/>
      <c r="I94" s="177"/>
      <c r="J94" s="178" t="s">
        <v>103</v>
      </c>
      <c r="K94" s="177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79" t="s">
        <v>104</v>
      </c>
      <c r="D96" s="40"/>
      <c r="E96" s="40"/>
      <c r="F96" s="40"/>
      <c r="G96" s="40"/>
      <c r="H96" s="40"/>
      <c r="I96" s="40"/>
      <c r="J96" s="110">
        <f>J136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105</v>
      </c>
    </row>
    <row r="97" s="9" customFormat="1" ht="24.96" customHeight="1">
      <c r="A97" s="9"/>
      <c r="B97" s="180"/>
      <c r="C97" s="181"/>
      <c r="D97" s="182" t="s">
        <v>106</v>
      </c>
      <c r="E97" s="183"/>
      <c r="F97" s="183"/>
      <c r="G97" s="183"/>
      <c r="H97" s="183"/>
      <c r="I97" s="183"/>
      <c r="J97" s="184">
        <f>J137</f>
        <v>0</v>
      </c>
      <c r="K97" s="181"/>
      <c r="L97" s="185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6"/>
      <c r="C98" s="187"/>
      <c r="D98" s="188" t="s">
        <v>107</v>
      </c>
      <c r="E98" s="189"/>
      <c r="F98" s="189"/>
      <c r="G98" s="189"/>
      <c r="H98" s="189"/>
      <c r="I98" s="189"/>
      <c r="J98" s="190">
        <f>J138</f>
        <v>0</v>
      </c>
      <c r="K98" s="187"/>
      <c r="L98" s="191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4.88" customHeight="1">
      <c r="A99" s="10"/>
      <c r="B99" s="186"/>
      <c r="C99" s="187"/>
      <c r="D99" s="188" t="s">
        <v>108</v>
      </c>
      <c r="E99" s="189"/>
      <c r="F99" s="189"/>
      <c r="G99" s="189"/>
      <c r="H99" s="189"/>
      <c r="I99" s="189"/>
      <c r="J99" s="190">
        <f>J139</f>
        <v>0</v>
      </c>
      <c r="K99" s="187"/>
      <c r="L99" s="191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4.88" customHeight="1">
      <c r="A100" s="10"/>
      <c r="B100" s="186"/>
      <c r="C100" s="187"/>
      <c r="D100" s="188" t="s">
        <v>109</v>
      </c>
      <c r="E100" s="189"/>
      <c r="F100" s="189"/>
      <c r="G100" s="189"/>
      <c r="H100" s="189"/>
      <c r="I100" s="189"/>
      <c r="J100" s="190">
        <f>J148</f>
        <v>0</v>
      </c>
      <c r="K100" s="187"/>
      <c r="L100" s="191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4.88" customHeight="1">
      <c r="A101" s="10"/>
      <c r="B101" s="186"/>
      <c r="C101" s="187"/>
      <c r="D101" s="188" t="s">
        <v>110</v>
      </c>
      <c r="E101" s="189"/>
      <c r="F101" s="189"/>
      <c r="G101" s="189"/>
      <c r="H101" s="189"/>
      <c r="I101" s="189"/>
      <c r="J101" s="190">
        <f>J151</f>
        <v>0</v>
      </c>
      <c r="K101" s="187"/>
      <c r="L101" s="191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6"/>
      <c r="C102" s="187"/>
      <c r="D102" s="188" t="s">
        <v>111</v>
      </c>
      <c r="E102" s="189"/>
      <c r="F102" s="189"/>
      <c r="G102" s="189"/>
      <c r="H102" s="189"/>
      <c r="I102" s="189"/>
      <c r="J102" s="190">
        <f>J158</f>
        <v>0</v>
      </c>
      <c r="K102" s="187"/>
      <c r="L102" s="191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86"/>
      <c r="C103" s="187"/>
      <c r="D103" s="188" t="s">
        <v>112</v>
      </c>
      <c r="E103" s="189"/>
      <c r="F103" s="189"/>
      <c r="G103" s="189"/>
      <c r="H103" s="189"/>
      <c r="I103" s="189"/>
      <c r="J103" s="190">
        <f>J173</f>
        <v>0</v>
      </c>
      <c r="K103" s="187"/>
      <c r="L103" s="191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9" customFormat="1" ht="24.96" customHeight="1">
      <c r="A104" s="9"/>
      <c r="B104" s="180"/>
      <c r="C104" s="181"/>
      <c r="D104" s="182" t="s">
        <v>113</v>
      </c>
      <c r="E104" s="183"/>
      <c r="F104" s="183"/>
      <c r="G104" s="183"/>
      <c r="H104" s="183"/>
      <c r="I104" s="183"/>
      <c r="J104" s="184">
        <f>J175</f>
        <v>0</v>
      </c>
      <c r="K104" s="181"/>
      <c r="L104" s="185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10" customFormat="1" ht="19.92" customHeight="1">
      <c r="A105" s="10"/>
      <c r="B105" s="186"/>
      <c r="C105" s="187"/>
      <c r="D105" s="188" t="s">
        <v>114</v>
      </c>
      <c r="E105" s="189"/>
      <c r="F105" s="189"/>
      <c r="G105" s="189"/>
      <c r="H105" s="189"/>
      <c r="I105" s="189"/>
      <c r="J105" s="190">
        <f>J176</f>
        <v>0</v>
      </c>
      <c r="K105" s="187"/>
      <c r="L105" s="191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86"/>
      <c r="C106" s="187"/>
      <c r="D106" s="188" t="s">
        <v>115</v>
      </c>
      <c r="E106" s="189"/>
      <c r="F106" s="189"/>
      <c r="G106" s="189"/>
      <c r="H106" s="189"/>
      <c r="I106" s="189"/>
      <c r="J106" s="190">
        <f>J187</f>
        <v>0</v>
      </c>
      <c r="K106" s="187"/>
      <c r="L106" s="191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86"/>
      <c r="C107" s="187"/>
      <c r="D107" s="188" t="s">
        <v>116</v>
      </c>
      <c r="E107" s="189"/>
      <c r="F107" s="189"/>
      <c r="G107" s="189"/>
      <c r="H107" s="189"/>
      <c r="I107" s="189"/>
      <c r="J107" s="190">
        <f>J190</f>
        <v>0</v>
      </c>
      <c r="K107" s="187"/>
      <c r="L107" s="191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86"/>
      <c r="C108" s="187"/>
      <c r="D108" s="188" t="s">
        <v>117</v>
      </c>
      <c r="E108" s="189"/>
      <c r="F108" s="189"/>
      <c r="G108" s="189"/>
      <c r="H108" s="189"/>
      <c r="I108" s="189"/>
      <c r="J108" s="190">
        <f>J193</f>
        <v>0</v>
      </c>
      <c r="K108" s="187"/>
      <c r="L108" s="191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86"/>
      <c r="C109" s="187"/>
      <c r="D109" s="188" t="s">
        <v>118</v>
      </c>
      <c r="E109" s="189"/>
      <c r="F109" s="189"/>
      <c r="G109" s="189"/>
      <c r="H109" s="189"/>
      <c r="I109" s="189"/>
      <c r="J109" s="190">
        <f>J196</f>
        <v>0</v>
      </c>
      <c r="K109" s="187"/>
      <c r="L109" s="191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86"/>
      <c r="C110" s="187"/>
      <c r="D110" s="188" t="s">
        <v>119</v>
      </c>
      <c r="E110" s="189"/>
      <c r="F110" s="189"/>
      <c r="G110" s="189"/>
      <c r="H110" s="189"/>
      <c r="I110" s="189"/>
      <c r="J110" s="190">
        <f>J210</f>
        <v>0</v>
      </c>
      <c r="K110" s="187"/>
      <c r="L110" s="191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10" customFormat="1" ht="19.92" customHeight="1">
      <c r="A111" s="10"/>
      <c r="B111" s="186"/>
      <c r="C111" s="187"/>
      <c r="D111" s="188" t="s">
        <v>120</v>
      </c>
      <c r="E111" s="189"/>
      <c r="F111" s="189"/>
      <c r="G111" s="189"/>
      <c r="H111" s="189"/>
      <c r="I111" s="189"/>
      <c r="J111" s="190">
        <f>J242</f>
        <v>0</v>
      </c>
      <c r="K111" s="187"/>
      <c r="L111" s="191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10" customFormat="1" ht="19.92" customHeight="1">
      <c r="A112" s="10"/>
      <c r="B112" s="186"/>
      <c r="C112" s="187"/>
      <c r="D112" s="188" t="s">
        <v>121</v>
      </c>
      <c r="E112" s="189"/>
      <c r="F112" s="189"/>
      <c r="G112" s="189"/>
      <c r="H112" s="189"/>
      <c r="I112" s="189"/>
      <c r="J112" s="190">
        <f>J249</f>
        <v>0</v>
      </c>
      <c r="K112" s="187"/>
      <c r="L112" s="191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="9" customFormat="1" ht="24.96" customHeight="1">
      <c r="A113" s="9"/>
      <c r="B113" s="180"/>
      <c r="C113" s="181"/>
      <c r="D113" s="182" t="s">
        <v>122</v>
      </c>
      <c r="E113" s="183"/>
      <c r="F113" s="183"/>
      <c r="G113" s="183"/>
      <c r="H113" s="183"/>
      <c r="I113" s="183"/>
      <c r="J113" s="184">
        <f>J260</f>
        <v>0</v>
      </c>
      <c r="K113" s="181"/>
      <c r="L113" s="185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</row>
    <row r="114" s="9" customFormat="1" ht="24.96" customHeight="1">
      <c r="A114" s="9"/>
      <c r="B114" s="180"/>
      <c r="C114" s="181"/>
      <c r="D114" s="182" t="s">
        <v>123</v>
      </c>
      <c r="E114" s="183"/>
      <c r="F114" s="183"/>
      <c r="G114" s="183"/>
      <c r="H114" s="183"/>
      <c r="I114" s="183"/>
      <c r="J114" s="184">
        <f>J269</f>
        <v>0</v>
      </c>
      <c r="K114" s="181"/>
      <c r="L114" s="185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</row>
    <row r="115" s="10" customFormat="1" ht="19.92" customHeight="1">
      <c r="A115" s="10"/>
      <c r="B115" s="186"/>
      <c r="C115" s="187"/>
      <c r="D115" s="188" t="s">
        <v>124</v>
      </c>
      <c r="E115" s="189"/>
      <c r="F115" s="189"/>
      <c r="G115" s="189"/>
      <c r="H115" s="189"/>
      <c r="I115" s="189"/>
      <c r="J115" s="190">
        <f>J270</f>
        <v>0</v>
      </c>
      <c r="K115" s="187"/>
      <c r="L115" s="191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</row>
    <row r="116" s="10" customFormat="1" ht="19.92" customHeight="1">
      <c r="A116" s="10"/>
      <c r="B116" s="186"/>
      <c r="C116" s="187"/>
      <c r="D116" s="188" t="s">
        <v>125</v>
      </c>
      <c r="E116" s="189"/>
      <c r="F116" s="189"/>
      <c r="G116" s="189"/>
      <c r="H116" s="189"/>
      <c r="I116" s="189"/>
      <c r="J116" s="190">
        <f>J276</f>
        <v>0</v>
      </c>
      <c r="K116" s="187"/>
      <c r="L116" s="191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</row>
    <row r="117" s="2" customFormat="1" ht="21.84" customHeight="1">
      <c r="A117" s="38"/>
      <c r="B117" s="39"/>
      <c r="C117" s="40"/>
      <c r="D117" s="40"/>
      <c r="E117" s="40"/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66"/>
      <c r="C118" s="67"/>
      <c r="D118" s="67"/>
      <c r="E118" s="67"/>
      <c r="F118" s="67"/>
      <c r="G118" s="67"/>
      <c r="H118" s="67"/>
      <c r="I118" s="67"/>
      <c r="J118" s="67"/>
      <c r="K118" s="67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22" s="2" customFormat="1" ht="6.96" customHeight="1">
      <c r="A122" s="38"/>
      <c r="B122" s="68"/>
      <c r="C122" s="69"/>
      <c r="D122" s="69"/>
      <c r="E122" s="69"/>
      <c r="F122" s="69"/>
      <c r="G122" s="69"/>
      <c r="H122" s="69"/>
      <c r="I122" s="69"/>
      <c r="J122" s="69"/>
      <c r="K122" s="69"/>
      <c r="L122" s="63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24.96" customHeight="1">
      <c r="A123" s="38"/>
      <c r="B123" s="39"/>
      <c r="C123" s="23" t="s">
        <v>126</v>
      </c>
      <c r="D123" s="40"/>
      <c r="E123" s="40"/>
      <c r="F123" s="40"/>
      <c r="G123" s="40"/>
      <c r="H123" s="40"/>
      <c r="I123" s="40"/>
      <c r="J123" s="40"/>
      <c r="K123" s="40"/>
      <c r="L123" s="63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6.96" customHeight="1">
      <c r="A124" s="38"/>
      <c r="B124" s="39"/>
      <c r="C124" s="40"/>
      <c r="D124" s="40"/>
      <c r="E124" s="40"/>
      <c r="F124" s="40"/>
      <c r="G124" s="40"/>
      <c r="H124" s="40"/>
      <c r="I124" s="40"/>
      <c r="J124" s="40"/>
      <c r="K124" s="40"/>
      <c r="L124" s="63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2" customFormat="1" ht="12" customHeight="1">
      <c r="A125" s="38"/>
      <c r="B125" s="39"/>
      <c r="C125" s="32" t="s">
        <v>16</v>
      </c>
      <c r="D125" s="40"/>
      <c r="E125" s="40"/>
      <c r="F125" s="40"/>
      <c r="G125" s="40"/>
      <c r="H125" s="40"/>
      <c r="I125" s="40"/>
      <c r="J125" s="40"/>
      <c r="K125" s="40"/>
      <c r="L125" s="63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="2" customFormat="1" ht="16.5" customHeight="1">
      <c r="A126" s="38"/>
      <c r="B126" s="39"/>
      <c r="C126" s="40"/>
      <c r="D126" s="40"/>
      <c r="E126" s="175" t="str">
        <f>E7</f>
        <v>Rekonstrukce toalet historické budovy</v>
      </c>
      <c r="F126" s="32"/>
      <c r="G126" s="32"/>
      <c r="H126" s="32"/>
      <c r="I126" s="40"/>
      <c r="J126" s="40"/>
      <c r="K126" s="40"/>
      <c r="L126" s="63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  <row r="127" s="2" customFormat="1" ht="12" customHeight="1">
      <c r="A127" s="38"/>
      <c r="B127" s="39"/>
      <c r="C127" s="32" t="s">
        <v>99</v>
      </c>
      <c r="D127" s="40"/>
      <c r="E127" s="40"/>
      <c r="F127" s="40"/>
      <c r="G127" s="40"/>
      <c r="H127" s="40"/>
      <c r="I127" s="40"/>
      <c r="J127" s="40"/>
      <c r="K127" s="40"/>
      <c r="L127" s="63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</row>
    <row r="128" s="2" customFormat="1" ht="16.5" customHeight="1">
      <c r="A128" s="38"/>
      <c r="B128" s="39"/>
      <c r="C128" s="40"/>
      <c r="D128" s="40"/>
      <c r="E128" s="76" t="str">
        <f>E9</f>
        <v>261202 - Toalety chlapci 3.NP</v>
      </c>
      <c r="F128" s="40"/>
      <c r="G128" s="40"/>
      <c r="H128" s="40"/>
      <c r="I128" s="40"/>
      <c r="J128" s="40"/>
      <c r="K128" s="40"/>
      <c r="L128" s="63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</row>
    <row r="129" s="2" customFormat="1" ht="6.96" customHeight="1">
      <c r="A129" s="38"/>
      <c r="B129" s="39"/>
      <c r="C129" s="40"/>
      <c r="D129" s="40"/>
      <c r="E129" s="40"/>
      <c r="F129" s="40"/>
      <c r="G129" s="40"/>
      <c r="H129" s="40"/>
      <c r="I129" s="40"/>
      <c r="J129" s="40"/>
      <c r="K129" s="40"/>
      <c r="L129" s="63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</row>
    <row r="130" s="2" customFormat="1" ht="12" customHeight="1">
      <c r="A130" s="38"/>
      <c r="B130" s="39"/>
      <c r="C130" s="32" t="s">
        <v>20</v>
      </c>
      <c r="D130" s="40"/>
      <c r="E130" s="40"/>
      <c r="F130" s="27" t="str">
        <f>F12</f>
        <v xml:space="preserve"> </v>
      </c>
      <c r="G130" s="40"/>
      <c r="H130" s="40"/>
      <c r="I130" s="32" t="s">
        <v>22</v>
      </c>
      <c r="J130" s="79" t="str">
        <f>IF(J12="","",J12)</f>
        <v>6. 9. 2026</v>
      </c>
      <c r="K130" s="40"/>
      <c r="L130" s="63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</row>
    <row r="131" s="2" customFormat="1" ht="6.96" customHeight="1">
      <c r="A131" s="38"/>
      <c r="B131" s="39"/>
      <c r="C131" s="40"/>
      <c r="D131" s="40"/>
      <c r="E131" s="40"/>
      <c r="F131" s="40"/>
      <c r="G131" s="40"/>
      <c r="H131" s="40"/>
      <c r="I131" s="40"/>
      <c r="J131" s="40"/>
      <c r="K131" s="40"/>
      <c r="L131" s="63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</row>
    <row r="132" s="2" customFormat="1" ht="15.15" customHeight="1">
      <c r="A132" s="38"/>
      <c r="B132" s="39"/>
      <c r="C132" s="32" t="s">
        <v>24</v>
      </c>
      <c r="D132" s="40"/>
      <c r="E132" s="40"/>
      <c r="F132" s="27" t="str">
        <f>E15</f>
        <v xml:space="preserve"> </v>
      </c>
      <c r="G132" s="40"/>
      <c r="H132" s="40"/>
      <c r="I132" s="32" t="s">
        <v>29</v>
      </c>
      <c r="J132" s="36" t="str">
        <f>E21</f>
        <v xml:space="preserve"> </v>
      </c>
      <c r="K132" s="40"/>
      <c r="L132" s="63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</row>
    <row r="133" s="2" customFormat="1" ht="15.15" customHeight="1">
      <c r="A133" s="38"/>
      <c r="B133" s="39"/>
      <c r="C133" s="32" t="s">
        <v>27</v>
      </c>
      <c r="D133" s="40"/>
      <c r="E133" s="40"/>
      <c r="F133" s="27" t="str">
        <f>IF(E18="","",E18)</f>
        <v>Vyplň údaj</v>
      </c>
      <c r="G133" s="40"/>
      <c r="H133" s="40"/>
      <c r="I133" s="32" t="s">
        <v>31</v>
      </c>
      <c r="J133" s="36" t="str">
        <f>E24</f>
        <v xml:space="preserve"> </v>
      </c>
      <c r="K133" s="40"/>
      <c r="L133" s="63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</row>
    <row r="134" s="2" customFormat="1" ht="10.32" customHeight="1">
      <c r="A134" s="38"/>
      <c r="B134" s="39"/>
      <c r="C134" s="40"/>
      <c r="D134" s="40"/>
      <c r="E134" s="40"/>
      <c r="F134" s="40"/>
      <c r="G134" s="40"/>
      <c r="H134" s="40"/>
      <c r="I134" s="40"/>
      <c r="J134" s="40"/>
      <c r="K134" s="40"/>
      <c r="L134" s="63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</row>
    <row r="135" s="11" customFormat="1" ht="29.28" customHeight="1">
      <c r="A135" s="192"/>
      <c r="B135" s="193"/>
      <c r="C135" s="194" t="s">
        <v>127</v>
      </c>
      <c r="D135" s="195" t="s">
        <v>58</v>
      </c>
      <c r="E135" s="195" t="s">
        <v>54</v>
      </c>
      <c r="F135" s="195" t="s">
        <v>55</v>
      </c>
      <c r="G135" s="195" t="s">
        <v>128</v>
      </c>
      <c r="H135" s="195" t="s">
        <v>129</v>
      </c>
      <c r="I135" s="195" t="s">
        <v>130</v>
      </c>
      <c r="J135" s="196" t="s">
        <v>103</v>
      </c>
      <c r="K135" s="197" t="s">
        <v>131</v>
      </c>
      <c r="L135" s="198"/>
      <c r="M135" s="100" t="s">
        <v>1</v>
      </c>
      <c r="N135" s="101" t="s">
        <v>37</v>
      </c>
      <c r="O135" s="101" t="s">
        <v>132</v>
      </c>
      <c r="P135" s="101" t="s">
        <v>133</v>
      </c>
      <c r="Q135" s="101" t="s">
        <v>134</v>
      </c>
      <c r="R135" s="101" t="s">
        <v>135</v>
      </c>
      <c r="S135" s="101" t="s">
        <v>136</v>
      </c>
      <c r="T135" s="102" t="s">
        <v>137</v>
      </c>
      <c r="U135" s="192"/>
      <c r="V135" s="192"/>
      <c r="W135" s="192"/>
      <c r="X135" s="192"/>
      <c r="Y135" s="192"/>
      <c r="Z135" s="192"/>
      <c r="AA135" s="192"/>
      <c r="AB135" s="192"/>
      <c r="AC135" s="192"/>
      <c r="AD135" s="192"/>
      <c r="AE135" s="192"/>
    </row>
    <row r="136" s="2" customFormat="1" ht="22.8" customHeight="1">
      <c r="A136" s="38"/>
      <c r="B136" s="39"/>
      <c r="C136" s="107" t="s">
        <v>138</v>
      </c>
      <c r="D136" s="40"/>
      <c r="E136" s="40"/>
      <c r="F136" s="40"/>
      <c r="G136" s="40"/>
      <c r="H136" s="40"/>
      <c r="I136" s="40"/>
      <c r="J136" s="199">
        <f>BK136</f>
        <v>0</v>
      </c>
      <c r="K136" s="40"/>
      <c r="L136" s="44"/>
      <c r="M136" s="103"/>
      <c r="N136" s="200"/>
      <c r="O136" s="104"/>
      <c r="P136" s="201">
        <f>P137+P175+P260+P269</f>
        <v>0</v>
      </c>
      <c r="Q136" s="104"/>
      <c r="R136" s="201">
        <f>R137+R175+R260+R269</f>
        <v>2.3108310600000004</v>
      </c>
      <c r="S136" s="104"/>
      <c r="T136" s="202">
        <f>T137+T175+T260+T269</f>
        <v>2.9166471999999999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T136" s="17" t="s">
        <v>72</v>
      </c>
      <c r="AU136" s="17" t="s">
        <v>105</v>
      </c>
      <c r="BK136" s="203">
        <f>BK137+BK175+BK260+BK269</f>
        <v>0</v>
      </c>
    </row>
    <row r="137" s="12" customFormat="1" ht="25.92" customHeight="1">
      <c r="A137" s="12"/>
      <c r="B137" s="204"/>
      <c r="C137" s="205"/>
      <c r="D137" s="206" t="s">
        <v>72</v>
      </c>
      <c r="E137" s="207" t="s">
        <v>139</v>
      </c>
      <c r="F137" s="207" t="s">
        <v>140</v>
      </c>
      <c r="G137" s="205"/>
      <c r="H137" s="205"/>
      <c r="I137" s="208"/>
      <c r="J137" s="209">
        <f>BK137</f>
        <v>0</v>
      </c>
      <c r="K137" s="205"/>
      <c r="L137" s="210"/>
      <c r="M137" s="211"/>
      <c r="N137" s="212"/>
      <c r="O137" s="212"/>
      <c r="P137" s="213">
        <f>P138+P158+P173</f>
        <v>0</v>
      </c>
      <c r="Q137" s="212"/>
      <c r="R137" s="213">
        <f>R138+R158+R173</f>
        <v>0.000544</v>
      </c>
      <c r="S137" s="212"/>
      <c r="T137" s="214">
        <f>T138+T158+T173</f>
        <v>2.9104000000000001</v>
      </c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R137" s="215" t="s">
        <v>81</v>
      </c>
      <c r="AT137" s="216" t="s">
        <v>72</v>
      </c>
      <c r="AU137" s="216" t="s">
        <v>73</v>
      </c>
      <c r="AY137" s="215" t="s">
        <v>141</v>
      </c>
      <c r="BK137" s="217">
        <f>BK138+BK158+BK173</f>
        <v>0</v>
      </c>
    </row>
    <row r="138" s="12" customFormat="1" ht="22.8" customHeight="1">
      <c r="A138" s="12"/>
      <c r="B138" s="204"/>
      <c r="C138" s="205"/>
      <c r="D138" s="206" t="s">
        <v>72</v>
      </c>
      <c r="E138" s="218" t="s">
        <v>142</v>
      </c>
      <c r="F138" s="218" t="s">
        <v>143</v>
      </c>
      <c r="G138" s="205"/>
      <c r="H138" s="205"/>
      <c r="I138" s="208"/>
      <c r="J138" s="219">
        <f>BK138</f>
        <v>0</v>
      </c>
      <c r="K138" s="205"/>
      <c r="L138" s="210"/>
      <c r="M138" s="211"/>
      <c r="N138" s="212"/>
      <c r="O138" s="212"/>
      <c r="P138" s="213">
        <f>P139+P148+P151</f>
        <v>0</v>
      </c>
      <c r="Q138" s="212"/>
      <c r="R138" s="213">
        <f>R139+R148+R151</f>
        <v>0.000544</v>
      </c>
      <c r="S138" s="212"/>
      <c r="T138" s="214">
        <f>T139+T148+T151</f>
        <v>2.9104000000000001</v>
      </c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215" t="s">
        <v>81</v>
      </c>
      <c r="AT138" s="216" t="s">
        <v>72</v>
      </c>
      <c r="AU138" s="216" t="s">
        <v>81</v>
      </c>
      <c r="AY138" s="215" t="s">
        <v>141</v>
      </c>
      <c r="BK138" s="217">
        <f>BK139+BK148+BK151</f>
        <v>0</v>
      </c>
    </row>
    <row r="139" s="12" customFormat="1" ht="20.88" customHeight="1">
      <c r="A139" s="12"/>
      <c r="B139" s="204"/>
      <c r="C139" s="205"/>
      <c r="D139" s="206" t="s">
        <v>72</v>
      </c>
      <c r="E139" s="218" t="s">
        <v>144</v>
      </c>
      <c r="F139" s="218" t="s">
        <v>145</v>
      </c>
      <c r="G139" s="205"/>
      <c r="H139" s="205"/>
      <c r="I139" s="208"/>
      <c r="J139" s="219">
        <f>BK139</f>
        <v>0</v>
      </c>
      <c r="K139" s="205"/>
      <c r="L139" s="210"/>
      <c r="M139" s="211"/>
      <c r="N139" s="212"/>
      <c r="O139" s="212"/>
      <c r="P139" s="213">
        <f>SUM(P140:P147)</f>
        <v>0</v>
      </c>
      <c r="Q139" s="212"/>
      <c r="R139" s="213">
        <f>SUM(R140:R147)</f>
        <v>0.000544</v>
      </c>
      <c r="S139" s="212"/>
      <c r="T139" s="214">
        <f>SUM(T140:T147)</f>
        <v>0</v>
      </c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R139" s="215" t="s">
        <v>81</v>
      </c>
      <c r="AT139" s="216" t="s">
        <v>72</v>
      </c>
      <c r="AU139" s="216" t="s">
        <v>83</v>
      </c>
      <c r="AY139" s="215" t="s">
        <v>141</v>
      </c>
      <c r="BK139" s="217">
        <f>SUM(BK140:BK147)</f>
        <v>0</v>
      </c>
    </row>
    <row r="140" s="2" customFormat="1" ht="16.5" customHeight="1">
      <c r="A140" s="38"/>
      <c r="B140" s="39"/>
      <c r="C140" s="220" t="s">
        <v>81</v>
      </c>
      <c r="D140" s="220" t="s">
        <v>146</v>
      </c>
      <c r="E140" s="221" t="s">
        <v>147</v>
      </c>
      <c r="F140" s="222" t="s">
        <v>148</v>
      </c>
      <c r="G140" s="223" t="s">
        <v>149</v>
      </c>
      <c r="H140" s="224">
        <v>1</v>
      </c>
      <c r="I140" s="225"/>
      <c r="J140" s="226">
        <f>ROUND(I140*H140,2)</f>
        <v>0</v>
      </c>
      <c r="K140" s="227"/>
      <c r="L140" s="44"/>
      <c r="M140" s="228" t="s">
        <v>1</v>
      </c>
      <c r="N140" s="229" t="s">
        <v>38</v>
      </c>
      <c r="O140" s="91"/>
      <c r="P140" s="230">
        <f>O140*H140</f>
        <v>0</v>
      </c>
      <c r="Q140" s="230">
        <v>0</v>
      </c>
      <c r="R140" s="230">
        <f>Q140*H140</f>
        <v>0</v>
      </c>
      <c r="S140" s="230">
        <v>0</v>
      </c>
      <c r="T140" s="231">
        <f>S140*H140</f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32" t="s">
        <v>150</v>
      </c>
      <c r="AT140" s="232" t="s">
        <v>146</v>
      </c>
      <c r="AU140" s="232" t="s">
        <v>151</v>
      </c>
      <c r="AY140" s="17" t="s">
        <v>141</v>
      </c>
      <c r="BE140" s="233">
        <f>IF(N140="základní",J140,0)</f>
        <v>0</v>
      </c>
      <c r="BF140" s="233">
        <f>IF(N140="snížená",J140,0)</f>
        <v>0</v>
      </c>
      <c r="BG140" s="233">
        <f>IF(N140="zákl. přenesená",J140,0)</f>
        <v>0</v>
      </c>
      <c r="BH140" s="233">
        <f>IF(N140="sníž. přenesená",J140,0)</f>
        <v>0</v>
      </c>
      <c r="BI140" s="233">
        <f>IF(N140="nulová",J140,0)</f>
        <v>0</v>
      </c>
      <c r="BJ140" s="17" t="s">
        <v>81</v>
      </c>
      <c r="BK140" s="233">
        <f>ROUND(I140*H140,2)</f>
        <v>0</v>
      </c>
      <c r="BL140" s="17" t="s">
        <v>150</v>
      </c>
      <c r="BM140" s="232" t="s">
        <v>476</v>
      </c>
    </row>
    <row r="141" s="2" customFormat="1" ht="16.5" customHeight="1">
      <c r="A141" s="38"/>
      <c r="B141" s="39"/>
      <c r="C141" s="220" t="s">
        <v>83</v>
      </c>
      <c r="D141" s="220" t="s">
        <v>146</v>
      </c>
      <c r="E141" s="221" t="s">
        <v>153</v>
      </c>
      <c r="F141" s="222" t="s">
        <v>154</v>
      </c>
      <c r="G141" s="223" t="s">
        <v>149</v>
      </c>
      <c r="H141" s="224">
        <v>1</v>
      </c>
      <c r="I141" s="225"/>
      <c r="J141" s="226">
        <f>ROUND(I141*H141,2)</f>
        <v>0</v>
      </c>
      <c r="K141" s="227"/>
      <c r="L141" s="44"/>
      <c r="M141" s="228" t="s">
        <v>1</v>
      </c>
      <c r="N141" s="229" t="s">
        <v>38</v>
      </c>
      <c r="O141" s="91"/>
      <c r="P141" s="230">
        <f>O141*H141</f>
        <v>0</v>
      </c>
      <c r="Q141" s="230">
        <v>0</v>
      </c>
      <c r="R141" s="230">
        <f>Q141*H141</f>
        <v>0</v>
      </c>
      <c r="S141" s="230">
        <v>0</v>
      </c>
      <c r="T141" s="231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32" t="s">
        <v>150</v>
      </c>
      <c r="AT141" s="232" t="s">
        <v>146</v>
      </c>
      <c r="AU141" s="232" t="s">
        <v>151</v>
      </c>
      <c r="AY141" s="17" t="s">
        <v>141</v>
      </c>
      <c r="BE141" s="233">
        <f>IF(N141="základní",J141,0)</f>
        <v>0</v>
      </c>
      <c r="BF141" s="233">
        <f>IF(N141="snížená",J141,0)</f>
        <v>0</v>
      </c>
      <c r="BG141" s="233">
        <f>IF(N141="zákl. přenesená",J141,0)</f>
        <v>0</v>
      </c>
      <c r="BH141" s="233">
        <f>IF(N141="sníž. přenesená",J141,0)</f>
        <v>0</v>
      </c>
      <c r="BI141" s="233">
        <f>IF(N141="nulová",J141,0)</f>
        <v>0</v>
      </c>
      <c r="BJ141" s="17" t="s">
        <v>81</v>
      </c>
      <c r="BK141" s="233">
        <f>ROUND(I141*H141,2)</f>
        <v>0</v>
      </c>
      <c r="BL141" s="17" t="s">
        <v>150</v>
      </c>
      <c r="BM141" s="232" t="s">
        <v>477</v>
      </c>
    </row>
    <row r="142" s="2" customFormat="1" ht="24.15" customHeight="1">
      <c r="A142" s="38"/>
      <c r="B142" s="39"/>
      <c r="C142" s="220" t="s">
        <v>151</v>
      </c>
      <c r="D142" s="220" t="s">
        <v>146</v>
      </c>
      <c r="E142" s="221" t="s">
        <v>156</v>
      </c>
      <c r="F142" s="222" t="s">
        <v>157</v>
      </c>
      <c r="G142" s="223" t="s">
        <v>158</v>
      </c>
      <c r="H142" s="224">
        <v>13.6</v>
      </c>
      <c r="I142" s="225"/>
      <c r="J142" s="226">
        <f>ROUND(I142*H142,2)</f>
        <v>0</v>
      </c>
      <c r="K142" s="227"/>
      <c r="L142" s="44"/>
      <c r="M142" s="228" t="s">
        <v>1</v>
      </c>
      <c r="N142" s="229" t="s">
        <v>38</v>
      </c>
      <c r="O142" s="91"/>
      <c r="P142" s="230">
        <f>O142*H142</f>
        <v>0</v>
      </c>
      <c r="Q142" s="230">
        <v>4.0000000000000003E-05</v>
      </c>
      <c r="R142" s="230">
        <f>Q142*H142</f>
        <v>0.000544</v>
      </c>
      <c r="S142" s="230">
        <v>0</v>
      </c>
      <c r="T142" s="231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32" t="s">
        <v>150</v>
      </c>
      <c r="AT142" s="232" t="s">
        <v>146</v>
      </c>
      <c r="AU142" s="232" t="s">
        <v>151</v>
      </c>
      <c r="AY142" s="17" t="s">
        <v>141</v>
      </c>
      <c r="BE142" s="233">
        <f>IF(N142="základní",J142,0)</f>
        <v>0</v>
      </c>
      <c r="BF142" s="233">
        <f>IF(N142="snížená",J142,0)</f>
        <v>0</v>
      </c>
      <c r="BG142" s="233">
        <f>IF(N142="zákl. přenesená",J142,0)</f>
        <v>0</v>
      </c>
      <c r="BH142" s="233">
        <f>IF(N142="sníž. přenesená",J142,0)</f>
        <v>0</v>
      </c>
      <c r="BI142" s="233">
        <f>IF(N142="nulová",J142,0)</f>
        <v>0</v>
      </c>
      <c r="BJ142" s="17" t="s">
        <v>81</v>
      </c>
      <c r="BK142" s="233">
        <f>ROUND(I142*H142,2)</f>
        <v>0</v>
      </c>
      <c r="BL142" s="17" t="s">
        <v>150</v>
      </c>
      <c r="BM142" s="232" t="s">
        <v>478</v>
      </c>
    </row>
    <row r="143" s="13" customFormat="1">
      <c r="A143" s="13"/>
      <c r="B143" s="234"/>
      <c r="C143" s="235"/>
      <c r="D143" s="236" t="s">
        <v>160</v>
      </c>
      <c r="E143" s="237" t="s">
        <v>1</v>
      </c>
      <c r="F143" s="238" t="s">
        <v>479</v>
      </c>
      <c r="G143" s="235"/>
      <c r="H143" s="239">
        <v>4.0499999999999998</v>
      </c>
      <c r="I143" s="240"/>
      <c r="J143" s="235"/>
      <c r="K143" s="235"/>
      <c r="L143" s="241"/>
      <c r="M143" s="242"/>
      <c r="N143" s="243"/>
      <c r="O143" s="243"/>
      <c r="P143" s="243"/>
      <c r="Q143" s="243"/>
      <c r="R143" s="243"/>
      <c r="S143" s="243"/>
      <c r="T143" s="244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5" t="s">
        <v>160</v>
      </c>
      <c r="AU143" s="245" t="s">
        <v>151</v>
      </c>
      <c r="AV143" s="13" t="s">
        <v>83</v>
      </c>
      <c r="AW143" s="13" t="s">
        <v>30</v>
      </c>
      <c r="AX143" s="13" t="s">
        <v>73</v>
      </c>
      <c r="AY143" s="245" t="s">
        <v>141</v>
      </c>
    </row>
    <row r="144" s="13" customFormat="1">
      <c r="A144" s="13"/>
      <c r="B144" s="234"/>
      <c r="C144" s="235"/>
      <c r="D144" s="236" t="s">
        <v>160</v>
      </c>
      <c r="E144" s="237" t="s">
        <v>1</v>
      </c>
      <c r="F144" s="238" t="s">
        <v>480</v>
      </c>
      <c r="G144" s="235"/>
      <c r="H144" s="239">
        <v>7.79</v>
      </c>
      <c r="I144" s="240"/>
      <c r="J144" s="235"/>
      <c r="K144" s="235"/>
      <c r="L144" s="241"/>
      <c r="M144" s="242"/>
      <c r="N144" s="243"/>
      <c r="O144" s="243"/>
      <c r="P144" s="243"/>
      <c r="Q144" s="243"/>
      <c r="R144" s="243"/>
      <c r="S144" s="243"/>
      <c r="T144" s="244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45" t="s">
        <v>160</v>
      </c>
      <c r="AU144" s="245" t="s">
        <v>151</v>
      </c>
      <c r="AV144" s="13" t="s">
        <v>83</v>
      </c>
      <c r="AW144" s="13" t="s">
        <v>30</v>
      </c>
      <c r="AX144" s="13" t="s">
        <v>73</v>
      </c>
      <c r="AY144" s="245" t="s">
        <v>141</v>
      </c>
    </row>
    <row r="145" s="13" customFormat="1">
      <c r="A145" s="13"/>
      <c r="B145" s="234"/>
      <c r="C145" s="235"/>
      <c r="D145" s="236" t="s">
        <v>160</v>
      </c>
      <c r="E145" s="237" t="s">
        <v>1</v>
      </c>
      <c r="F145" s="238" t="s">
        <v>481</v>
      </c>
      <c r="G145" s="235"/>
      <c r="H145" s="239">
        <v>0.88</v>
      </c>
      <c r="I145" s="240"/>
      <c r="J145" s="235"/>
      <c r="K145" s="235"/>
      <c r="L145" s="241"/>
      <c r="M145" s="242"/>
      <c r="N145" s="243"/>
      <c r="O145" s="243"/>
      <c r="P145" s="243"/>
      <c r="Q145" s="243"/>
      <c r="R145" s="243"/>
      <c r="S145" s="243"/>
      <c r="T145" s="244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5" t="s">
        <v>160</v>
      </c>
      <c r="AU145" s="245" t="s">
        <v>151</v>
      </c>
      <c r="AV145" s="13" t="s">
        <v>83</v>
      </c>
      <c r="AW145" s="13" t="s">
        <v>30</v>
      </c>
      <c r="AX145" s="13" t="s">
        <v>73</v>
      </c>
      <c r="AY145" s="245" t="s">
        <v>141</v>
      </c>
    </row>
    <row r="146" s="13" customFormat="1">
      <c r="A146" s="13"/>
      <c r="B146" s="234"/>
      <c r="C146" s="235"/>
      <c r="D146" s="236" t="s">
        <v>160</v>
      </c>
      <c r="E146" s="237" t="s">
        <v>1</v>
      </c>
      <c r="F146" s="238" t="s">
        <v>482</v>
      </c>
      <c r="G146" s="235"/>
      <c r="H146" s="239">
        <v>0.88</v>
      </c>
      <c r="I146" s="240"/>
      <c r="J146" s="235"/>
      <c r="K146" s="235"/>
      <c r="L146" s="241"/>
      <c r="M146" s="242"/>
      <c r="N146" s="243"/>
      <c r="O146" s="243"/>
      <c r="P146" s="243"/>
      <c r="Q146" s="243"/>
      <c r="R146" s="243"/>
      <c r="S146" s="243"/>
      <c r="T146" s="244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45" t="s">
        <v>160</v>
      </c>
      <c r="AU146" s="245" t="s">
        <v>151</v>
      </c>
      <c r="AV146" s="13" t="s">
        <v>83</v>
      </c>
      <c r="AW146" s="13" t="s">
        <v>30</v>
      </c>
      <c r="AX146" s="13" t="s">
        <v>73</v>
      </c>
      <c r="AY146" s="245" t="s">
        <v>141</v>
      </c>
    </row>
    <row r="147" s="14" customFormat="1">
      <c r="A147" s="14"/>
      <c r="B147" s="246"/>
      <c r="C147" s="247"/>
      <c r="D147" s="236" t="s">
        <v>160</v>
      </c>
      <c r="E147" s="248" t="s">
        <v>87</v>
      </c>
      <c r="F147" s="249" t="s">
        <v>165</v>
      </c>
      <c r="G147" s="247"/>
      <c r="H147" s="250">
        <v>13.6</v>
      </c>
      <c r="I147" s="251"/>
      <c r="J147" s="247"/>
      <c r="K147" s="247"/>
      <c r="L147" s="252"/>
      <c r="M147" s="253"/>
      <c r="N147" s="254"/>
      <c r="O147" s="254"/>
      <c r="P147" s="254"/>
      <c r="Q147" s="254"/>
      <c r="R147" s="254"/>
      <c r="S147" s="254"/>
      <c r="T147" s="255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56" t="s">
        <v>160</v>
      </c>
      <c r="AU147" s="256" t="s">
        <v>151</v>
      </c>
      <c r="AV147" s="14" t="s">
        <v>150</v>
      </c>
      <c r="AW147" s="14" t="s">
        <v>30</v>
      </c>
      <c r="AX147" s="14" t="s">
        <v>81</v>
      </c>
      <c r="AY147" s="256" t="s">
        <v>141</v>
      </c>
    </row>
    <row r="148" s="12" customFormat="1" ht="20.88" customHeight="1">
      <c r="A148" s="12"/>
      <c r="B148" s="204"/>
      <c r="C148" s="205"/>
      <c r="D148" s="206" t="s">
        <v>72</v>
      </c>
      <c r="E148" s="218" t="s">
        <v>166</v>
      </c>
      <c r="F148" s="218" t="s">
        <v>167</v>
      </c>
      <c r="G148" s="205"/>
      <c r="H148" s="205"/>
      <c r="I148" s="208"/>
      <c r="J148" s="219">
        <f>BK148</f>
        <v>0</v>
      </c>
      <c r="K148" s="205"/>
      <c r="L148" s="210"/>
      <c r="M148" s="211"/>
      <c r="N148" s="212"/>
      <c r="O148" s="212"/>
      <c r="P148" s="213">
        <f>SUM(P149:P150)</f>
        <v>0</v>
      </c>
      <c r="Q148" s="212"/>
      <c r="R148" s="213">
        <f>SUM(R149:R150)</f>
        <v>0</v>
      </c>
      <c r="S148" s="212"/>
      <c r="T148" s="214">
        <f>SUM(T149:T150)</f>
        <v>0.47600000000000003</v>
      </c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R148" s="215" t="s">
        <v>81</v>
      </c>
      <c r="AT148" s="216" t="s">
        <v>72</v>
      </c>
      <c r="AU148" s="216" t="s">
        <v>83</v>
      </c>
      <c r="AY148" s="215" t="s">
        <v>141</v>
      </c>
      <c r="BK148" s="217">
        <f>SUM(BK149:BK150)</f>
        <v>0</v>
      </c>
    </row>
    <row r="149" s="2" customFormat="1" ht="24.15" customHeight="1">
      <c r="A149" s="38"/>
      <c r="B149" s="39"/>
      <c r="C149" s="220" t="s">
        <v>150</v>
      </c>
      <c r="D149" s="220" t="s">
        <v>146</v>
      </c>
      <c r="E149" s="221" t="s">
        <v>168</v>
      </c>
      <c r="F149" s="222" t="s">
        <v>169</v>
      </c>
      <c r="G149" s="223" t="s">
        <v>158</v>
      </c>
      <c r="H149" s="224">
        <v>13.6</v>
      </c>
      <c r="I149" s="225"/>
      <c r="J149" s="226">
        <f>ROUND(I149*H149,2)</f>
        <v>0</v>
      </c>
      <c r="K149" s="227"/>
      <c r="L149" s="44"/>
      <c r="M149" s="228" t="s">
        <v>1</v>
      </c>
      <c r="N149" s="229" t="s">
        <v>38</v>
      </c>
      <c r="O149" s="91"/>
      <c r="P149" s="230">
        <f>O149*H149</f>
        <v>0</v>
      </c>
      <c r="Q149" s="230">
        <v>0</v>
      </c>
      <c r="R149" s="230">
        <f>Q149*H149</f>
        <v>0</v>
      </c>
      <c r="S149" s="230">
        <v>0.035000000000000003</v>
      </c>
      <c r="T149" s="231">
        <f>S149*H149</f>
        <v>0.47600000000000003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32" t="s">
        <v>150</v>
      </c>
      <c r="AT149" s="232" t="s">
        <v>146</v>
      </c>
      <c r="AU149" s="232" t="s">
        <v>151</v>
      </c>
      <c r="AY149" s="17" t="s">
        <v>141</v>
      </c>
      <c r="BE149" s="233">
        <f>IF(N149="základní",J149,0)</f>
        <v>0</v>
      </c>
      <c r="BF149" s="233">
        <f>IF(N149="snížená",J149,0)</f>
        <v>0</v>
      </c>
      <c r="BG149" s="233">
        <f>IF(N149="zákl. přenesená",J149,0)</f>
        <v>0</v>
      </c>
      <c r="BH149" s="233">
        <f>IF(N149="sníž. přenesená",J149,0)</f>
        <v>0</v>
      </c>
      <c r="BI149" s="233">
        <f>IF(N149="nulová",J149,0)</f>
        <v>0</v>
      </c>
      <c r="BJ149" s="17" t="s">
        <v>81</v>
      </c>
      <c r="BK149" s="233">
        <f>ROUND(I149*H149,2)</f>
        <v>0</v>
      </c>
      <c r="BL149" s="17" t="s">
        <v>150</v>
      </c>
      <c r="BM149" s="232" t="s">
        <v>483</v>
      </c>
    </row>
    <row r="150" s="13" customFormat="1">
      <c r="A150" s="13"/>
      <c r="B150" s="234"/>
      <c r="C150" s="235"/>
      <c r="D150" s="236" t="s">
        <v>160</v>
      </c>
      <c r="E150" s="237" t="s">
        <v>1</v>
      </c>
      <c r="F150" s="238" t="s">
        <v>87</v>
      </c>
      <c r="G150" s="235"/>
      <c r="H150" s="239">
        <v>13.6</v>
      </c>
      <c r="I150" s="240"/>
      <c r="J150" s="235"/>
      <c r="K150" s="235"/>
      <c r="L150" s="241"/>
      <c r="M150" s="242"/>
      <c r="N150" s="243"/>
      <c r="O150" s="243"/>
      <c r="P150" s="243"/>
      <c r="Q150" s="243"/>
      <c r="R150" s="243"/>
      <c r="S150" s="243"/>
      <c r="T150" s="244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45" t="s">
        <v>160</v>
      </c>
      <c r="AU150" s="245" t="s">
        <v>151</v>
      </c>
      <c r="AV150" s="13" t="s">
        <v>83</v>
      </c>
      <c r="AW150" s="13" t="s">
        <v>30</v>
      </c>
      <c r="AX150" s="13" t="s">
        <v>81</v>
      </c>
      <c r="AY150" s="245" t="s">
        <v>141</v>
      </c>
    </row>
    <row r="151" s="12" customFormat="1" ht="20.88" customHeight="1">
      <c r="A151" s="12"/>
      <c r="B151" s="204"/>
      <c r="C151" s="205"/>
      <c r="D151" s="206" t="s">
        <v>72</v>
      </c>
      <c r="E151" s="218" t="s">
        <v>171</v>
      </c>
      <c r="F151" s="218" t="s">
        <v>172</v>
      </c>
      <c r="G151" s="205"/>
      <c r="H151" s="205"/>
      <c r="I151" s="208"/>
      <c r="J151" s="219">
        <f>BK151</f>
        <v>0</v>
      </c>
      <c r="K151" s="205"/>
      <c r="L151" s="210"/>
      <c r="M151" s="211"/>
      <c r="N151" s="212"/>
      <c r="O151" s="212"/>
      <c r="P151" s="213">
        <f>SUM(P152:P157)</f>
        <v>0</v>
      </c>
      <c r="Q151" s="212"/>
      <c r="R151" s="213">
        <f>SUM(R152:R157)</f>
        <v>0</v>
      </c>
      <c r="S151" s="212"/>
      <c r="T151" s="214">
        <f>SUM(T152:T157)</f>
        <v>2.4344000000000001</v>
      </c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R151" s="215" t="s">
        <v>81</v>
      </c>
      <c r="AT151" s="216" t="s">
        <v>72</v>
      </c>
      <c r="AU151" s="216" t="s">
        <v>83</v>
      </c>
      <c r="AY151" s="215" t="s">
        <v>141</v>
      </c>
      <c r="BK151" s="217">
        <f>SUM(BK152:BK157)</f>
        <v>0</v>
      </c>
    </row>
    <row r="152" s="2" customFormat="1" ht="24.15" customHeight="1">
      <c r="A152" s="38"/>
      <c r="B152" s="39"/>
      <c r="C152" s="220" t="s">
        <v>173</v>
      </c>
      <c r="D152" s="220" t="s">
        <v>146</v>
      </c>
      <c r="E152" s="221" t="s">
        <v>174</v>
      </c>
      <c r="F152" s="222" t="s">
        <v>175</v>
      </c>
      <c r="G152" s="223" t="s">
        <v>158</v>
      </c>
      <c r="H152" s="224">
        <v>35.799999999999997</v>
      </c>
      <c r="I152" s="225"/>
      <c r="J152" s="226">
        <f>ROUND(I152*H152,2)</f>
        <v>0</v>
      </c>
      <c r="K152" s="227"/>
      <c r="L152" s="44"/>
      <c r="M152" s="228" t="s">
        <v>1</v>
      </c>
      <c r="N152" s="229" t="s">
        <v>38</v>
      </c>
      <c r="O152" s="91"/>
      <c r="P152" s="230">
        <f>O152*H152</f>
        <v>0</v>
      </c>
      <c r="Q152" s="230">
        <v>0</v>
      </c>
      <c r="R152" s="230">
        <f>Q152*H152</f>
        <v>0</v>
      </c>
      <c r="S152" s="230">
        <v>0.068000000000000005</v>
      </c>
      <c r="T152" s="231">
        <f>S152*H152</f>
        <v>2.4344000000000001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232" t="s">
        <v>150</v>
      </c>
      <c r="AT152" s="232" t="s">
        <v>146</v>
      </c>
      <c r="AU152" s="232" t="s">
        <v>151</v>
      </c>
      <c r="AY152" s="17" t="s">
        <v>141</v>
      </c>
      <c r="BE152" s="233">
        <f>IF(N152="základní",J152,0)</f>
        <v>0</v>
      </c>
      <c r="BF152" s="233">
        <f>IF(N152="snížená",J152,0)</f>
        <v>0</v>
      </c>
      <c r="BG152" s="233">
        <f>IF(N152="zákl. přenesená",J152,0)</f>
        <v>0</v>
      </c>
      <c r="BH152" s="233">
        <f>IF(N152="sníž. přenesená",J152,0)</f>
        <v>0</v>
      </c>
      <c r="BI152" s="233">
        <f>IF(N152="nulová",J152,0)</f>
        <v>0</v>
      </c>
      <c r="BJ152" s="17" t="s">
        <v>81</v>
      </c>
      <c r="BK152" s="233">
        <f>ROUND(I152*H152,2)</f>
        <v>0</v>
      </c>
      <c r="BL152" s="17" t="s">
        <v>150</v>
      </c>
      <c r="BM152" s="232" t="s">
        <v>484</v>
      </c>
    </row>
    <row r="153" s="13" customFormat="1">
      <c r="A153" s="13"/>
      <c r="B153" s="234"/>
      <c r="C153" s="235"/>
      <c r="D153" s="236" t="s">
        <v>160</v>
      </c>
      <c r="E153" s="237" t="s">
        <v>1</v>
      </c>
      <c r="F153" s="238" t="s">
        <v>485</v>
      </c>
      <c r="G153" s="235"/>
      <c r="H153" s="239">
        <v>10.07</v>
      </c>
      <c r="I153" s="240"/>
      <c r="J153" s="235"/>
      <c r="K153" s="235"/>
      <c r="L153" s="241"/>
      <c r="M153" s="242"/>
      <c r="N153" s="243"/>
      <c r="O153" s="243"/>
      <c r="P153" s="243"/>
      <c r="Q153" s="243"/>
      <c r="R153" s="243"/>
      <c r="S153" s="243"/>
      <c r="T153" s="244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45" t="s">
        <v>160</v>
      </c>
      <c r="AU153" s="245" t="s">
        <v>151</v>
      </c>
      <c r="AV153" s="13" t="s">
        <v>83</v>
      </c>
      <c r="AW153" s="13" t="s">
        <v>30</v>
      </c>
      <c r="AX153" s="13" t="s">
        <v>73</v>
      </c>
      <c r="AY153" s="245" t="s">
        <v>141</v>
      </c>
    </row>
    <row r="154" s="13" customFormat="1">
      <c r="A154" s="13"/>
      <c r="B154" s="234"/>
      <c r="C154" s="235"/>
      <c r="D154" s="236" t="s">
        <v>160</v>
      </c>
      <c r="E154" s="237" t="s">
        <v>1</v>
      </c>
      <c r="F154" s="238" t="s">
        <v>486</v>
      </c>
      <c r="G154" s="235"/>
      <c r="H154" s="239">
        <v>16.044</v>
      </c>
      <c r="I154" s="240"/>
      <c r="J154" s="235"/>
      <c r="K154" s="235"/>
      <c r="L154" s="241"/>
      <c r="M154" s="242"/>
      <c r="N154" s="243"/>
      <c r="O154" s="243"/>
      <c r="P154" s="243"/>
      <c r="Q154" s="243"/>
      <c r="R154" s="243"/>
      <c r="S154" s="243"/>
      <c r="T154" s="244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45" t="s">
        <v>160</v>
      </c>
      <c r="AU154" s="245" t="s">
        <v>151</v>
      </c>
      <c r="AV154" s="13" t="s">
        <v>83</v>
      </c>
      <c r="AW154" s="13" t="s">
        <v>30</v>
      </c>
      <c r="AX154" s="13" t="s">
        <v>73</v>
      </c>
      <c r="AY154" s="245" t="s">
        <v>141</v>
      </c>
    </row>
    <row r="155" s="13" customFormat="1">
      <c r="A155" s="13"/>
      <c r="B155" s="234"/>
      <c r="C155" s="235"/>
      <c r="D155" s="236" t="s">
        <v>160</v>
      </c>
      <c r="E155" s="237" t="s">
        <v>1</v>
      </c>
      <c r="F155" s="238" t="s">
        <v>487</v>
      </c>
      <c r="G155" s="235"/>
      <c r="H155" s="239">
        <v>4.6079999999999997</v>
      </c>
      <c r="I155" s="240"/>
      <c r="J155" s="235"/>
      <c r="K155" s="235"/>
      <c r="L155" s="241"/>
      <c r="M155" s="242"/>
      <c r="N155" s="243"/>
      <c r="O155" s="243"/>
      <c r="P155" s="243"/>
      <c r="Q155" s="243"/>
      <c r="R155" s="243"/>
      <c r="S155" s="243"/>
      <c r="T155" s="244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45" t="s">
        <v>160</v>
      </c>
      <c r="AU155" s="245" t="s">
        <v>151</v>
      </c>
      <c r="AV155" s="13" t="s">
        <v>83</v>
      </c>
      <c r="AW155" s="13" t="s">
        <v>30</v>
      </c>
      <c r="AX155" s="13" t="s">
        <v>73</v>
      </c>
      <c r="AY155" s="245" t="s">
        <v>141</v>
      </c>
    </row>
    <row r="156" s="13" customFormat="1">
      <c r="A156" s="13"/>
      <c r="B156" s="234"/>
      <c r="C156" s="235"/>
      <c r="D156" s="236" t="s">
        <v>160</v>
      </c>
      <c r="E156" s="237" t="s">
        <v>1</v>
      </c>
      <c r="F156" s="238" t="s">
        <v>488</v>
      </c>
      <c r="G156" s="235"/>
      <c r="H156" s="239">
        <v>5.0780000000000003</v>
      </c>
      <c r="I156" s="240"/>
      <c r="J156" s="235"/>
      <c r="K156" s="235"/>
      <c r="L156" s="241"/>
      <c r="M156" s="242"/>
      <c r="N156" s="243"/>
      <c r="O156" s="243"/>
      <c r="P156" s="243"/>
      <c r="Q156" s="243"/>
      <c r="R156" s="243"/>
      <c r="S156" s="243"/>
      <c r="T156" s="244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45" t="s">
        <v>160</v>
      </c>
      <c r="AU156" s="245" t="s">
        <v>151</v>
      </c>
      <c r="AV156" s="13" t="s">
        <v>83</v>
      </c>
      <c r="AW156" s="13" t="s">
        <v>30</v>
      </c>
      <c r="AX156" s="13" t="s">
        <v>73</v>
      </c>
      <c r="AY156" s="245" t="s">
        <v>141</v>
      </c>
    </row>
    <row r="157" s="14" customFormat="1">
      <c r="A157" s="14"/>
      <c r="B157" s="246"/>
      <c r="C157" s="247"/>
      <c r="D157" s="236" t="s">
        <v>160</v>
      </c>
      <c r="E157" s="248" t="s">
        <v>1</v>
      </c>
      <c r="F157" s="249" t="s">
        <v>165</v>
      </c>
      <c r="G157" s="247"/>
      <c r="H157" s="250">
        <v>35.799999999999997</v>
      </c>
      <c r="I157" s="251"/>
      <c r="J157" s="247"/>
      <c r="K157" s="247"/>
      <c r="L157" s="252"/>
      <c r="M157" s="253"/>
      <c r="N157" s="254"/>
      <c r="O157" s="254"/>
      <c r="P157" s="254"/>
      <c r="Q157" s="254"/>
      <c r="R157" s="254"/>
      <c r="S157" s="254"/>
      <c r="T157" s="255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56" t="s">
        <v>160</v>
      </c>
      <c r="AU157" s="256" t="s">
        <v>151</v>
      </c>
      <c r="AV157" s="14" t="s">
        <v>150</v>
      </c>
      <c r="AW157" s="14" t="s">
        <v>30</v>
      </c>
      <c r="AX157" s="14" t="s">
        <v>81</v>
      </c>
      <c r="AY157" s="256" t="s">
        <v>141</v>
      </c>
    </row>
    <row r="158" s="12" customFormat="1" ht="22.8" customHeight="1">
      <c r="A158" s="12"/>
      <c r="B158" s="204"/>
      <c r="C158" s="205"/>
      <c r="D158" s="206" t="s">
        <v>72</v>
      </c>
      <c r="E158" s="218" t="s">
        <v>181</v>
      </c>
      <c r="F158" s="218" t="s">
        <v>182</v>
      </c>
      <c r="G158" s="205"/>
      <c r="H158" s="205"/>
      <c r="I158" s="208"/>
      <c r="J158" s="219">
        <f>BK158</f>
        <v>0</v>
      </c>
      <c r="K158" s="205"/>
      <c r="L158" s="210"/>
      <c r="M158" s="211"/>
      <c r="N158" s="212"/>
      <c r="O158" s="212"/>
      <c r="P158" s="213">
        <f>SUM(P159:P172)</f>
        <v>0</v>
      </c>
      <c r="Q158" s="212"/>
      <c r="R158" s="213">
        <f>SUM(R159:R172)</f>
        <v>0</v>
      </c>
      <c r="S158" s="212"/>
      <c r="T158" s="214">
        <f>SUM(T159:T172)</f>
        <v>0</v>
      </c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R158" s="215" t="s">
        <v>81</v>
      </c>
      <c r="AT158" s="216" t="s">
        <v>72</v>
      </c>
      <c r="AU158" s="216" t="s">
        <v>81</v>
      </c>
      <c r="AY158" s="215" t="s">
        <v>141</v>
      </c>
      <c r="BK158" s="217">
        <f>SUM(BK159:BK172)</f>
        <v>0</v>
      </c>
    </row>
    <row r="159" s="2" customFormat="1" ht="24.15" customHeight="1">
      <c r="A159" s="38"/>
      <c r="B159" s="39"/>
      <c r="C159" s="220" t="s">
        <v>183</v>
      </c>
      <c r="D159" s="220" t="s">
        <v>146</v>
      </c>
      <c r="E159" s="221" t="s">
        <v>184</v>
      </c>
      <c r="F159" s="222" t="s">
        <v>185</v>
      </c>
      <c r="G159" s="223" t="s">
        <v>186</v>
      </c>
      <c r="H159" s="224">
        <v>2.9169999999999998</v>
      </c>
      <c r="I159" s="225"/>
      <c r="J159" s="226">
        <f>ROUND(I159*H159,2)</f>
        <v>0</v>
      </c>
      <c r="K159" s="227"/>
      <c r="L159" s="44"/>
      <c r="M159" s="228" t="s">
        <v>1</v>
      </c>
      <c r="N159" s="229" t="s">
        <v>38</v>
      </c>
      <c r="O159" s="91"/>
      <c r="P159" s="230">
        <f>O159*H159</f>
        <v>0</v>
      </c>
      <c r="Q159" s="230">
        <v>0</v>
      </c>
      <c r="R159" s="230">
        <f>Q159*H159</f>
        <v>0</v>
      </c>
      <c r="S159" s="230">
        <v>0</v>
      </c>
      <c r="T159" s="231">
        <f>S159*H159</f>
        <v>0</v>
      </c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R159" s="232" t="s">
        <v>150</v>
      </c>
      <c r="AT159" s="232" t="s">
        <v>146</v>
      </c>
      <c r="AU159" s="232" t="s">
        <v>83</v>
      </c>
      <c r="AY159" s="17" t="s">
        <v>141</v>
      </c>
      <c r="BE159" s="233">
        <f>IF(N159="základní",J159,0)</f>
        <v>0</v>
      </c>
      <c r="BF159" s="233">
        <f>IF(N159="snížená",J159,0)</f>
        <v>0</v>
      </c>
      <c r="BG159" s="233">
        <f>IF(N159="zákl. přenesená",J159,0)</f>
        <v>0</v>
      </c>
      <c r="BH159" s="233">
        <f>IF(N159="sníž. přenesená",J159,0)</f>
        <v>0</v>
      </c>
      <c r="BI159" s="233">
        <f>IF(N159="nulová",J159,0)</f>
        <v>0</v>
      </c>
      <c r="BJ159" s="17" t="s">
        <v>81</v>
      </c>
      <c r="BK159" s="233">
        <f>ROUND(I159*H159,2)</f>
        <v>0</v>
      </c>
      <c r="BL159" s="17" t="s">
        <v>150</v>
      </c>
      <c r="BM159" s="232" t="s">
        <v>489</v>
      </c>
    </row>
    <row r="160" s="2" customFormat="1" ht="24.15" customHeight="1">
      <c r="A160" s="38"/>
      <c r="B160" s="39"/>
      <c r="C160" s="220" t="s">
        <v>188</v>
      </c>
      <c r="D160" s="220" t="s">
        <v>146</v>
      </c>
      <c r="E160" s="221" t="s">
        <v>189</v>
      </c>
      <c r="F160" s="222" t="s">
        <v>190</v>
      </c>
      <c r="G160" s="223" t="s">
        <v>186</v>
      </c>
      <c r="H160" s="224">
        <v>2.9169999999999998</v>
      </c>
      <c r="I160" s="225"/>
      <c r="J160" s="226">
        <f>ROUND(I160*H160,2)</f>
        <v>0</v>
      </c>
      <c r="K160" s="227"/>
      <c r="L160" s="44"/>
      <c r="M160" s="228" t="s">
        <v>1</v>
      </c>
      <c r="N160" s="229" t="s">
        <v>38</v>
      </c>
      <c r="O160" s="91"/>
      <c r="P160" s="230">
        <f>O160*H160</f>
        <v>0</v>
      </c>
      <c r="Q160" s="230">
        <v>0</v>
      </c>
      <c r="R160" s="230">
        <f>Q160*H160</f>
        <v>0</v>
      </c>
      <c r="S160" s="230">
        <v>0</v>
      </c>
      <c r="T160" s="231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32" t="s">
        <v>150</v>
      </c>
      <c r="AT160" s="232" t="s">
        <v>146</v>
      </c>
      <c r="AU160" s="232" t="s">
        <v>83</v>
      </c>
      <c r="AY160" s="17" t="s">
        <v>141</v>
      </c>
      <c r="BE160" s="233">
        <f>IF(N160="základní",J160,0)</f>
        <v>0</v>
      </c>
      <c r="BF160" s="233">
        <f>IF(N160="snížená",J160,0)</f>
        <v>0</v>
      </c>
      <c r="BG160" s="233">
        <f>IF(N160="zákl. přenesená",J160,0)</f>
        <v>0</v>
      </c>
      <c r="BH160" s="233">
        <f>IF(N160="sníž. přenesená",J160,0)</f>
        <v>0</v>
      </c>
      <c r="BI160" s="233">
        <f>IF(N160="nulová",J160,0)</f>
        <v>0</v>
      </c>
      <c r="BJ160" s="17" t="s">
        <v>81</v>
      </c>
      <c r="BK160" s="233">
        <f>ROUND(I160*H160,2)</f>
        <v>0</v>
      </c>
      <c r="BL160" s="17" t="s">
        <v>150</v>
      </c>
      <c r="BM160" s="232" t="s">
        <v>490</v>
      </c>
    </row>
    <row r="161" s="2" customFormat="1" ht="24.15" customHeight="1">
      <c r="A161" s="38"/>
      <c r="B161" s="39"/>
      <c r="C161" s="220" t="s">
        <v>192</v>
      </c>
      <c r="D161" s="220" t="s">
        <v>146</v>
      </c>
      <c r="E161" s="221" t="s">
        <v>193</v>
      </c>
      <c r="F161" s="222" t="s">
        <v>194</v>
      </c>
      <c r="G161" s="223" t="s">
        <v>186</v>
      </c>
      <c r="H161" s="224">
        <v>58.340000000000003</v>
      </c>
      <c r="I161" s="225"/>
      <c r="J161" s="226">
        <f>ROUND(I161*H161,2)</f>
        <v>0</v>
      </c>
      <c r="K161" s="227"/>
      <c r="L161" s="44"/>
      <c r="M161" s="228" t="s">
        <v>1</v>
      </c>
      <c r="N161" s="229" t="s">
        <v>38</v>
      </c>
      <c r="O161" s="91"/>
      <c r="P161" s="230">
        <f>O161*H161</f>
        <v>0</v>
      </c>
      <c r="Q161" s="230">
        <v>0</v>
      </c>
      <c r="R161" s="230">
        <f>Q161*H161</f>
        <v>0</v>
      </c>
      <c r="S161" s="230">
        <v>0</v>
      </c>
      <c r="T161" s="231">
        <f>S161*H161</f>
        <v>0</v>
      </c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R161" s="232" t="s">
        <v>150</v>
      </c>
      <c r="AT161" s="232" t="s">
        <v>146</v>
      </c>
      <c r="AU161" s="232" t="s">
        <v>83</v>
      </c>
      <c r="AY161" s="17" t="s">
        <v>141</v>
      </c>
      <c r="BE161" s="233">
        <f>IF(N161="základní",J161,0)</f>
        <v>0</v>
      </c>
      <c r="BF161" s="233">
        <f>IF(N161="snížená",J161,0)</f>
        <v>0</v>
      </c>
      <c r="BG161" s="233">
        <f>IF(N161="zákl. přenesená",J161,0)</f>
        <v>0</v>
      </c>
      <c r="BH161" s="233">
        <f>IF(N161="sníž. přenesená",J161,0)</f>
        <v>0</v>
      </c>
      <c r="BI161" s="233">
        <f>IF(N161="nulová",J161,0)</f>
        <v>0</v>
      </c>
      <c r="BJ161" s="17" t="s">
        <v>81</v>
      </c>
      <c r="BK161" s="233">
        <f>ROUND(I161*H161,2)</f>
        <v>0</v>
      </c>
      <c r="BL161" s="17" t="s">
        <v>150</v>
      </c>
      <c r="BM161" s="232" t="s">
        <v>491</v>
      </c>
    </row>
    <row r="162" s="13" customFormat="1">
      <c r="A162" s="13"/>
      <c r="B162" s="234"/>
      <c r="C162" s="235"/>
      <c r="D162" s="236" t="s">
        <v>160</v>
      </c>
      <c r="E162" s="235"/>
      <c r="F162" s="238" t="s">
        <v>492</v>
      </c>
      <c r="G162" s="235"/>
      <c r="H162" s="239">
        <v>58.340000000000003</v>
      </c>
      <c r="I162" s="240"/>
      <c r="J162" s="235"/>
      <c r="K162" s="235"/>
      <c r="L162" s="241"/>
      <c r="M162" s="242"/>
      <c r="N162" s="243"/>
      <c r="O162" s="243"/>
      <c r="P162" s="243"/>
      <c r="Q162" s="243"/>
      <c r="R162" s="243"/>
      <c r="S162" s="243"/>
      <c r="T162" s="244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45" t="s">
        <v>160</v>
      </c>
      <c r="AU162" s="245" t="s">
        <v>83</v>
      </c>
      <c r="AV162" s="13" t="s">
        <v>83</v>
      </c>
      <c r="AW162" s="13" t="s">
        <v>4</v>
      </c>
      <c r="AX162" s="13" t="s">
        <v>81</v>
      </c>
      <c r="AY162" s="245" t="s">
        <v>141</v>
      </c>
    </row>
    <row r="163" s="2" customFormat="1" ht="37.8" customHeight="1">
      <c r="A163" s="38"/>
      <c r="B163" s="39"/>
      <c r="C163" s="220" t="s">
        <v>142</v>
      </c>
      <c r="D163" s="220" t="s">
        <v>146</v>
      </c>
      <c r="E163" s="221" t="s">
        <v>197</v>
      </c>
      <c r="F163" s="222" t="s">
        <v>198</v>
      </c>
      <c r="G163" s="223" t="s">
        <v>186</v>
      </c>
      <c r="H163" s="224">
        <v>0.29199999999999998</v>
      </c>
      <c r="I163" s="225"/>
      <c r="J163" s="226">
        <f>ROUND(I163*H163,2)</f>
        <v>0</v>
      </c>
      <c r="K163" s="227"/>
      <c r="L163" s="44"/>
      <c r="M163" s="228" t="s">
        <v>1</v>
      </c>
      <c r="N163" s="229" t="s">
        <v>38</v>
      </c>
      <c r="O163" s="91"/>
      <c r="P163" s="230">
        <f>O163*H163</f>
        <v>0</v>
      </c>
      <c r="Q163" s="230">
        <v>0</v>
      </c>
      <c r="R163" s="230">
        <f>Q163*H163</f>
        <v>0</v>
      </c>
      <c r="S163" s="230">
        <v>0</v>
      </c>
      <c r="T163" s="231">
        <f>S163*H163</f>
        <v>0</v>
      </c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32" t="s">
        <v>150</v>
      </c>
      <c r="AT163" s="232" t="s">
        <v>146</v>
      </c>
      <c r="AU163" s="232" t="s">
        <v>83</v>
      </c>
      <c r="AY163" s="17" t="s">
        <v>141</v>
      </c>
      <c r="BE163" s="233">
        <f>IF(N163="základní",J163,0)</f>
        <v>0</v>
      </c>
      <c r="BF163" s="233">
        <f>IF(N163="snížená",J163,0)</f>
        <v>0</v>
      </c>
      <c r="BG163" s="233">
        <f>IF(N163="zákl. přenesená",J163,0)</f>
        <v>0</v>
      </c>
      <c r="BH163" s="233">
        <f>IF(N163="sníž. přenesená",J163,0)</f>
        <v>0</v>
      </c>
      <c r="BI163" s="233">
        <f>IF(N163="nulová",J163,0)</f>
        <v>0</v>
      </c>
      <c r="BJ163" s="17" t="s">
        <v>81</v>
      </c>
      <c r="BK163" s="233">
        <f>ROUND(I163*H163,2)</f>
        <v>0</v>
      </c>
      <c r="BL163" s="17" t="s">
        <v>150</v>
      </c>
      <c r="BM163" s="232" t="s">
        <v>493</v>
      </c>
    </row>
    <row r="164" s="13" customFormat="1">
      <c r="A164" s="13"/>
      <c r="B164" s="234"/>
      <c r="C164" s="235"/>
      <c r="D164" s="236" t="s">
        <v>160</v>
      </c>
      <c r="E164" s="235"/>
      <c r="F164" s="238" t="s">
        <v>494</v>
      </c>
      <c r="G164" s="235"/>
      <c r="H164" s="239">
        <v>0.29199999999999998</v>
      </c>
      <c r="I164" s="240"/>
      <c r="J164" s="235"/>
      <c r="K164" s="235"/>
      <c r="L164" s="241"/>
      <c r="M164" s="242"/>
      <c r="N164" s="243"/>
      <c r="O164" s="243"/>
      <c r="P164" s="243"/>
      <c r="Q164" s="243"/>
      <c r="R164" s="243"/>
      <c r="S164" s="243"/>
      <c r="T164" s="244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45" t="s">
        <v>160</v>
      </c>
      <c r="AU164" s="245" t="s">
        <v>83</v>
      </c>
      <c r="AV164" s="13" t="s">
        <v>83</v>
      </c>
      <c r="AW164" s="13" t="s">
        <v>4</v>
      </c>
      <c r="AX164" s="13" t="s">
        <v>81</v>
      </c>
      <c r="AY164" s="245" t="s">
        <v>141</v>
      </c>
    </row>
    <row r="165" s="2" customFormat="1" ht="33" customHeight="1">
      <c r="A165" s="38"/>
      <c r="B165" s="39"/>
      <c r="C165" s="220" t="s">
        <v>201</v>
      </c>
      <c r="D165" s="220" t="s">
        <v>146</v>
      </c>
      <c r="E165" s="221" t="s">
        <v>202</v>
      </c>
      <c r="F165" s="222" t="s">
        <v>203</v>
      </c>
      <c r="G165" s="223" t="s">
        <v>186</v>
      </c>
      <c r="H165" s="224">
        <v>0.29199999999999998</v>
      </c>
      <c r="I165" s="225"/>
      <c r="J165" s="226">
        <f>ROUND(I165*H165,2)</f>
        <v>0</v>
      </c>
      <c r="K165" s="227"/>
      <c r="L165" s="44"/>
      <c r="M165" s="228" t="s">
        <v>1</v>
      </c>
      <c r="N165" s="229" t="s">
        <v>38</v>
      </c>
      <c r="O165" s="91"/>
      <c r="P165" s="230">
        <f>O165*H165</f>
        <v>0</v>
      </c>
      <c r="Q165" s="230">
        <v>0</v>
      </c>
      <c r="R165" s="230">
        <f>Q165*H165</f>
        <v>0</v>
      </c>
      <c r="S165" s="230">
        <v>0</v>
      </c>
      <c r="T165" s="231">
        <f>S165*H165</f>
        <v>0</v>
      </c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232" t="s">
        <v>150</v>
      </c>
      <c r="AT165" s="232" t="s">
        <v>146</v>
      </c>
      <c r="AU165" s="232" t="s">
        <v>83</v>
      </c>
      <c r="AY165" s="17" t="s">
        <v>141</v>
      </c>
      <c r="BE165" s="233">
        <f>IF(N165="základní",J165,0)</f>
        <v>0</v>
      </c>
      <c r="BF165" s="233">
        <f>IF(N165="snížená",J165,0)</f>
        <v>0</v>
      </c>
      <c r="BG165" s="233">
        <f>IF(N165="zákl. přenesená",J165,0)</f>
        <v>0</v>
      </c>
      <c r="BH165" s="233">
        <f>IF(N165="sníž. přenesená",J165,0)</f>
        <v>0</v>
      </c>
      <c r="BI165" s="233">
        <f>IF(N165="nulová",J165,0)</f>
        <v>0</v>
      </c>
      <c r="BJ165" s="17" t="s">
        <v>81</v>
      </c>
      <c r="BK165" s="233">
        <f>ROUND(I165*H165,2)</f>
        <v>0</v>
      </c>
      <c r="BL165" s="17" t="s">
        <v>150</v>
      </c>
      <c r="BM165" s="232" t="s">
        <v>495</v>
      </c>
    </row>
    <row r="166" s="13" customFormat="1">
      <c r="A166" s="13"/>
      <c r="B166" s="234"/>
      <c r="C166" s="235"/>
      <c r="D166" s="236" t="s">
        <v>160</v>
      </c>
      <c r="E166" s="235"/>
      <c r="F166" s="238" t="s">
        <v>494</v>
      </c>
      <c r="G166" s="235"/>
      <c r="H166" s="239">
        <v>0.29199999999999998</v>
      </c>
      <c r="I166" s="240"/>
      <c r="J166" s="235"/>
      <c r="K166" s="235"/>
      <c r="L166" s="241"/>
      <c r="M166" s="242"/>
      <c r="N166" s="243"/>
      <c r="O166" s="243"/>
      <c r="P166" s="243"/>
      <c r="Q166" s="243"/>
      <c r="R166" s="243"/>
      <c r="S166" s="243"/>
      <c r="T166" s="244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45" t="s">
        <v>160</v>
      </c>
      <c r="AU166" s="245" t="s">
        <v>83</v>
      </c>
      <c r="AV166" s="13" t="s">
        <v>83</v>
      </c>
      <c r="AW166" s="13" t="s">
        <v>4</v>
      </c>
      <c r="AX166" s="13" t="s">
        <v>81</v>
      </c>
      <c r="AY166" s="245" t="s">
        <v>141</v>
      </c>
    </row>
    <row r="167" s="2" customFormat="1" ht="33" customHeight="1">
      <c r="A167" s="38"/>
      <c r="B167" s="39"/>
      <c r="C167" s="220" t="s">
        <v>205</v>
      </c>
      <c r="D167" s="220" t="s">
        <v>146</v>
      </c>
      <c r="E167" s="221" t="s">
        <v>206</v>
      </c>
      <c r="F167" s="222" t="s">
        <v>207</v>
      </c>
      <c r="G167" s="223" t="s">
        <v>186</v>
      </c>
      <c r="H167" s="224">
        <v>1.75</v>
      </c>
      <c r="I167" s="225"/>
      <c r="J167" s="226">
        <f>ROUND(I167*H167,2)</f>
        <v>0</v>
      </c>
      <c r="K167" s="227"/>
      <c r="L167" s="44"/>
      <c r="M167" s="228" t="s">
        <v>1</v>
      </c>
      <c r="N167" s="229" t="s">
        <v>38</v>
      </c>
      <c r="O167" s="91"/>
      <c r="P167" s="230">
        <f>O167*H167</f>
        <v>0</v>
      </c>
      <c r="Q167" s="230">
        <v>0</v>
      </c>
      <c r="R167" s="230">
        <f>Q167*H167</f>
        <v>0</v>
      </c>
      <c r="S167" s="230">
        <v>0</v>
      </c>
      <c r="T167" s="231">
        <f>S167*H167</f>
        <v>0</v>
      </c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232" t="s">
        <v>150</v>
      </c>
      <c r="AT167" s="232" t="s">
        <v>146</v>
      </c>
      <c r="AU167" s="232" t="s">
        <v>83</v>
      </c>
      <c r="AY167" s="17" t="s">
        <v>141</v>
      </c>
      <c r="BE167" s="233">
        <f>IF(N167="základní",J167,0)</f>
        <v>0</v>
      </c>
      <c r="BF167" s="233">
        <f>IF(N167="snížená",J167,0)</f>
        <v>0</v>
      </c>
      <c r="BG167" s="233">
        <f>IF(N167="zákl. přenesená",J167,0)</f>
        <v>0</v>
      </c>
      <c r="BH167" s="233">
        <f>IF(N167="sníž. přenesená",J167,0)</f>
        <v>0</v>
      </c>
      <c r="BI167" s="233">
        <f>IF(N167="nulová",J167,0)</f>
        <v>0</v>
      </c>
      <c r="BJ167" s="17" t="s">
        <v>81</v>
      </c>
      <c r="BK167" s="233">
        <f>ROUND(I167*H167,2)</f>
        <v>0</v>
      </c>
      <c r="BL167" s="17" t="s">
        <v>150</v>
      </c>
      <c r="BM167" s="232" t="s">
        <v>496</v>
      </c>
    </row>
    <row r="168" s="13" customFormat="1">
      <c r="A168" s="13"/>
      <c r="B168" s="234"/>
      <c r="C168" s="235"/>
      <c r="D168" s="236" t="s">
        <v>160</v>
      </c>
      <c r="E168" s="235"/>
      <c r="F168" s="238" t="s">
        <v>497</v>
      </c>
      <c r="G168" s="235"/>
      <c r="H168" s="239">
        <v>1.75</v>
      </c>
      <c r="I168" s="240"/>
      <c r="J168" s="235"/>
      <c r="K168" s="235"/>
      <c r="L168" s="241"/>
      <c r="M168" s="242"/>
      <c r="N168" s="243"/>
      <c r="O168" s="243"/>
      <c r="P168" s="243"/>
      <c r="Q168" s="243"/>
      <c r="R168" s="243"/>
      <c r="S168" s="243"/>
      <c r="T168" s="244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45" t="s">
        <v>160</v>
      </c>
      <c r="AU168" s="245" t="s">
        <v>83</v>
      </c>
      <c r="AV168" s="13" t="s">
        <v>83</v>
      </c>
      <c r="AW168" s="13" t="s">
        <v>4</v>
      </c>
      <c r="AX168" s="13" t="s">
        <v>81</v>
      </c>
      <c r="AY168" s="245" t="s">
        <v>141</v>
      </c>
    </row>
    <row r="169" s="2" customFormat="1" ht="44.25" customHeight="1">
      <c r="A169" s="38"/>
      <c r="B169" s="39"/>
      <c r="C169" s="220" t="s">
        <v>210</v>
      </c>
      <c r="D169" s="220" t="s">
        <v>146</v>
      </c>
      <c r="E169" s="221" t="s">
        <v>211</v>
      </c>
      <c r="F169" s="222" t="s">
        <v>212</v>
      </c>
      <c r="G169" s="223" t="s">
        <v>186</v>
      </c>
      <c r="H169" s="224">
        <v>0.29199999999999998</v>
      </c>
      <c r="I169" s="225"/>
      <c r="J169" s="226">
        <f>ROUND(I169*H169,2)</f>
        <v>0</v>
      </c>
      <c r="K169" s="227"/>
      <c r="L169" s="44"/>
      <c r="M169" s="228" t="s">
        <v>1</v>
      </c>
      <c r="N169" s="229" t="s">
        <v>38</v>
      </c>
      <c r="O169" s="91"/>
      <c r="P169" s="230">
        <f>O169*H169</f>
        <v>0</v>
      </c>
      <c r="Q169" s="230">
        <v>0</v>
      </c>
      <c r="R169" s="230">
        <f>Q169*H169</f>
        <v>0</v>
      </c>
      <c r="S169" s="230">
        <v>0</v>
      </c>
      <c r="T169" s="231">
        <f>S169*H169</f>
        <v>0</v>
      </c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232" t="s">
        <v>150</v>
      </c>
      <c r="AT169" s="232" t="s">
        <v>146</v>
      </c>
      <c r="AU169" s="232" t="s">
        <v>83</v>
      </c>
      <c r="AY169" s="17" t="s">
        <v>141</v>
      </c>
      <c r="BE169" s="233">
        <f>IF(N169="základní",J169,0)</f>
        <v>0</v>
      </c>
      <c r="BF169" s="233">
        <f>IF(N169="snížená",J169,0)</f>
        <v>0</v>
      </c>
      <c r="BG169" s="233">
        <f>IF(N169="zákl. přenesená",J169,0)</f>
        <v>0</v>
      </c>
      <c r="BH169" s="233">
        <f>IF(N169="sníž. přenesená",J169,0)</f>
        <v>0</v>
      </c>
      <c r="BI169" s="233">
        <f>IF(N169="nulová",J169,0)</f>
        <v>0</v>
      </c>
      <c r="BJ169" s="17" t="s">
        <v>81</v>
      </c>
      <c r="BK169" s="233">
        <f>ROUND(I169*H169,2)</f>
        <v>0</v>
      </c>
      <c r="BL169" s="17" t="s">
        <v>150</v>
      </c>
      <c r="BM169" s="232" t="s">
        <v>498</v>
      </c>
    </row>
    <row r="170" s="13" customFormat="1">
      <c r="A170" s="13"/>
      <c r="B170" s="234"/>
      <c r="C170" s="235"/>
      <c r="D170" s="236" t="s">
        <v>160</v>
      </c>
      <c r="E170" s="235"/>
      <c r="F170" s="238" t="s">
        <v>494</v>
      </c>
      <c r="G170" s="235"/>
      <c r="H170" s="239">
        <v>0.29199999999999998</v>
      </c>
      <c r="I170" s="240"/>
      <c r="J170" s="235"/>
      <c r="K170" s="235"/>
      <c r="L170" s="241"/>
      <c r="M170" s="242"/>
      <c r="N170" s="243"/>
      <c r="O170" s="243"/>
      <c r="P170" s="243"/>
      <c r="Q170" s="243"/>
      <c r="R170" s="243"/>
      <c r="S170" s="243"/>
      <c r="T170" s="244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45" t="s">
        <v>160</v>
      </c>
      <c r="AU170" s="245" t="s">
        <v>83</v>
      </c>
      <c r="AV170" s="13" t="s">
        <v>83</v>
      </c>
      <c r="AW170" s="13" t="s">
        <v>4</v>
      </c>
      <c r="AX170" s="13" t="s">
        <v>81</v>
      </c>
      <c r="AY170" s="245" t="s">
        <v>141</v>
      </c>
    </row>
    <row r="171" s="2" customFormat="1" ht="44.25" customHeight="1">
      <c r="A171" s="38"/>
      <c r="B171" s="39"/>
      <c r="C171" s="220" t="s">
        <v>214</v>
      </c>
      <c r="D171" s="220" t="s">
        <v>146</v>
      </c>
      <c r="E171" s="221" t="s">
        <v>215</v>
      </c>
      <c r="F171" s="222" t="s">
        <v>216</v>
      </c>
      <c r="G171" s="223" t="s">
        <v>186</v>
      </c>
      <c r="H171" s="224">
        <v>0.29199999999999998</v>
      </c>
      <c r="I171" s="225"/>
      <c r="J171" s="226">
        <f>ROUND(I171*H171,2)</f>
        <v>0</v>
      </c>
      <c r="K171" s="227"/>
      <c r="L171" s="44"/>
      <c r="M171" s="228" t="s">
        <v>1</v>
      </c>
      <c r="N171" s="229" t="s">
        <v>38</v>
      </c>
      <c r="O171" s="91"/>
      <c r="P171" s="230">
        <f>O171*H171</f>
        <v>0</v>
      </c>
      <c r="Q171" s="230">
        <v>0</v>
      </c>
      <c r="R171" s="230">
        <f>Q171*H171</f>
        <v>0</v>
      </c>
      <c r="S171" s="230">
        <v>0</v>
      </c>
      <c r="T171" s="231">
        <f>S171*H171</f>
        <v>0</v>
      </c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232" t="s">
        <v>150</v>
      </c>
      <c r="AT171" s="232" t="s">
        <v>146</v>
      </c>
      <c r="AU171" s="232" t="s">
        <v>83</v>
      </c>
      <c r="AY171" s="17" t="s">
        <v>141</v>
      </c>
      <c r="BE171" s="233">
        <f>IF(N171="základní",J171,0)</f>
        <v>0</v>
      </c>
      <c r="BF171" s="233">
        <f>IF(N171="snížená",J171,0)</f>
        <v>0</v>
      </c>
      <c r="BG171" s="233">
        <f>IF(N171="zákl. přenesená",J171,0)</f>
        <v>0</v>
      </c>
      <c r="BH171" s="233">
        <f>IF(N171="sníž. přenesená",J171,0)</f>
        <v>0</v>
      </c>
      <c r="BI171" s="233">
        <f>IF(N171="nulová",J171,0)</f>
        <v>0</v>
      </c>
      <c r="BJ171" s="17" t="s">
        <v>81</v>
      </c>
      <c r="BK171" s="233">
        <f>ROUND(I171*H171,2)</f>
        <v>0</v>
      </c>
      <c r="BL171" s="17" t="s">
        <v>150</v>
      </c>
      <c r="BM171" s="232" t="s">
        <v>499</v>
      </c>
    </row>
    <row r="172" s="13" customFormat="1">
      <c r="A172" s="13"/>
      <c r="B172" s="234"/>
      <c r="C172" s="235"/>
      <c r="D172" s="236" t="s">
        <v>160</v>
      </c>
      <c r="E172" s="235"/>
      <c r="F172" s="238" t="s">
        <v>494</v>
      </c>
      <c r="G172" s="235"/>
      <c r="H172" s="239">
        <v>0.29199999999999998</v>
      </c>
      <c r="I172" s="240"/>
      <c r="J172" s="235"/>
      <c r="K172" s="235"/>
      <c r="L172" s="241"/>
      <c r="M172" s="242"/>
      <c r="N172" s="243"/>
      <c r="O172" s="243"/>
      <c r="P172" s="243"/>
      <c r="Q172" s="243"/>
      <c r="R172" s="243"/>
      <c r="S172" s="243"/>
      <c r="T172" s="244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45" t="s">
        <v>160</v>
      </c>
      <c r="AU172" s="245" t="s">
        <v>83</v>
      </c>
      <c r="AV172" s="13" t="s">
        <v>83</v>
      </c>
      <c r="AW172" s="13" t="s">
        <v>4</v>
      </c>
      <c r="AX172" s="13" t="s">
        <v>81</v>
      </c>
      <c r="AY172" s="245" t="s">
        <v>141</v>
      </c>
    </row>
    <row r="173" s="12" customFormat="1" ht="22.8" customHeight="1">
      <c r="A173" s="12"/>
      <c r="B173" s="204"/>
      <c r="C173" s="205"/>
      <c r="D173" s="206" t="s">
        <v>72</v>
      </c>
      <c r="E173" s="218" t="s">
        <v>218</v>
      </c>
      <c r="F173" s="218" t="s">
        <v>219</v>
      </c>
      <c r="G173" s="205"/>
      <c r="H173" s="205"/>
      <c r="I173" s="208"/>
      <c r="J173" s="219">
        <f>BK173</f>
        <v>0</v>
      </c>
      <c r="K173" s="205"/>
      <c r="L173" s="210"/>
      <c r="M173" s="211"/>
      <c r="N173" s="212"/>
      <c r="O173" s="212"/>
      <c r="P173" s="213">
        <f>P174</f>
        <v>0</v>
      </c>
      <c r="Q173" s="212"/>
      <c r="R173" s="213">
        <f>R174</f>
        <v>0</v>
      </c>
      <c r="S173" s="212"/>
      <c r="T173" s="214">
        <f>T174</f>
        <v>0</v>
      </c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R173" s="215" t="s">
        <v>81</v>
      </c>
      <c r="AT173" s="216" t="s">
        <v>72</v>
      </c>
      <c r="AU173" s="216" t="s">
        <v>81</v>
      </c>
      <c r="AY173" s="215" t="s">
        <v>141</v>
      </c>
      <c r="BK173" s="217">
        <f>BK174</f>
        <v>0</v>
      </c>
    </row>
    <row r="174" s="2" customFormat="1" ht="21.75" customHeight="1">
      <c r="A174" s="38"/>
      <c r="B174" s="39"/>
      <c r="C174" s="220" t="s">
        <v>220</v>
      </c>
      <c r="D174" s="220" t="s">
        <v>146</v>
      </c>
      <c r="E174" s="221" t="s">
        <v>221</v>
      </c>
      <c r="F174" s="222" t="s">
        <v>222</v>
      </c>
      <c r="G174" s="223" t="s">
        <v>186</v>
      </c>
      <c r="H174" s="224">
        <v>2</v>
      </c>
      <c r="I174" s="225"/>
      <c r="J174" s="226">
        <f>ROUND(I174*H174,2)</f>
        <v>0</v>
      </c>
      <c r="K174" s="227"/>
      <c r="L174" s="44"/>
      <c r="M174" s="228" t="s">
        <v>1</v>
      </c>
      <c r="N174" s="229" t="s">
        <v>38</v>
      </c>
      <c r="O174" s="91"/>
      <c r="P174" s="230">
        <f>O174*H174</f>
        <v>0</v>
      </c>
      <c r="Q174" s="230">
        <v>0</v>
      </c>
      <c r="R174" s="230">
        <f>Q174*H174</f>
        <v>0</v>
      </c>
      <c r="S174" s="230">
        <v>0</v>
      </c>
      <c r="T174" s="231">
        <f>S174*H174</f>
        <v>0</v>
      </c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232" t="s">
        <v>150</v>
      </c>
      <c r="AT174" s="232" t="s">
        <v>146</v>
      </c>
      <c r="AU174" s="232" t="s">
        <v>83</v>
      </c>
      <c r="AY174" s="17" t="s">
        <v>141</v>
      </c>
      <c r="BE174" s="233">
        <f>IF(N174="základní",J174,0)</f>
        <v>0</v>
      </c>
      <c r="BF174" s="233">
        <f>IF(N174="snížená",J174,0)</f>
        <v>0</v>
      </c>
      <c r="BG174" s="233">
        <f>IF(N174="zákl. přenesená",J174,0)</f>
        <v>0</v>
      </c>
      <c r="BH174" s="233">
        <f>IF(N174="sníž. přenesená",J174,0)</f>
        <v>0</v>
      </c>
      <c r="BI174" s="233">
        <f>IF(N174="nulová",J174,0)</f>
        <v>0</v>
      </c>
      <c r="BJ174" s="17" t="s">
        <v>81</v>
      </c>
      <c r="BK174" s="233">
        <f>ROUND(I174*H174,2)</f>
        <v>0</v>
      </c>
      <c r="BL174" s="17" t="s">
        <v>150</v>
      </c>
      <c r="BM174" s="232" t="s">
        <v>500</v>
      </c>
    </row>
    <row r="175" s="12" customFormat="1" ht="25.92" customHeight="1">
      <c r="A175" s="12"/>
      <c r="B175" s="204"/>
      <c r="C175" s="205"/>
      <c r="D175" s="206" t="s">
        <v>72</v>
      </c>
      <c r="E175" s="207" t="s">
        <v>224</v>
      </c>
      <c r="F175" s="207" t="s">
        <v>225</v>
      </c>
      <c r="G175" s="205"/>
      <c r="H175" s="205"/>
      <c r="I175" s="208"/>
      <c r="J175" s="209">
        <f>BK175</f>
        <v>0</v>
      </c>
      <c r="K175" s="205"/>
      <c r="L175" s="210"/>
      <c r="M175" s="211"/>
      <c r="N175" s="212"/>
      <c r="O175" s="212"/>
      <c r="P175" s="213">
        <f>P176+P187+P190+P193+P196+P210+P242+P249</f>
        <v>0</v>
      </c>
      <c r="Q175" s="212"/>
      <c r="R175" s="213">
        <f>R176+R187+R190+R193+R196+R210+R242+R249</f>
        <v>2.3102870600000003</v>
      </c>
      <c r="S175" s="212"/>
      <c r="T175" s="214">
        <f>T176+T187+T190+T193+T196+T210+T242+T249</f>
        <v>0.0062471999999999996</v>
      </c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R175" s="215" t="s">
        <v>83</v>
      </c>
      <c r="AT175" s="216" t="s">
        <v>72</v>
      </c>
      <c r="AU175" s="216" t="s">
        <v>73</v>
      </c>
      <c r="AY175" s="215" t="s">
        <v>141</v>
      </c>
      <c r="BK175" s="217">
        <f>BK176+BK187+BK190+BK193+BK196+BK210+BK242+BK249</f>
        <v>0</v>
      </c>
    </row>
    <row r="176" s="12" customFormat="1" ht="22.8" customHeight="1">
      <c r="A176" s="12"/>
      <c r="B176" s="204"/>
      <c r="C176" s="205"/>
      <c r="D176" s="206" t="s">
        <v>72</v>
      </c>
      <c r="E176" s="218" t="s">
        <v>226</v>
      </c>
      <c r="F176" s="218" t="s">
        <v>227</v>
      </c>
      <c r="G176" s="205"/>
      <c r="H176" s="205"/>
      <c r="I176" s="208"/>
      <c r="J176" s="219">
        <f>BK176</f>
        <v>0</v>
      </c>
      <c r="K176" s="205"/>
      <c r="L176" s="210"/>
      <c r="M176" s="211"/>
      <c r="N176" s="212"/>
      <c r="O176" s="212"/>
      <c r="P176" s="213">
        <f>SUM(P177:P186)</f>
        <v>0</v>
      </c>
      <c r="Q176" s="212"/>
      <c r="R176" s="213">
        <f>SUM(R177:R186)</f>
        <v>0</v>
      </c>
      <c r="S176" s="212"/>
      <c r="T176" s="214">
        <f>SUM(T177:T186)</f>
        <v>0</v>
      </c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R176" s="215" t="s">
        <v>83</v>
      </c>
      <c r="AT176" s="216" t="s">
        <v>72</v>
      </c>
      <c r="AU176" s="216" t="s">
        <v>81</v>
      </c>
      <c r="AY176" s="215" t="s">
        <v>141</v>
      </c>
      <c r="BK176" s="217">
        <f>SUM(BK177:BK186)</f>
        <v>0</v>
      </c>
    </row>
    <row r="177" s="2" customFormat="1" ht="21.75" customHeight="1">
      <c r="A177" s="38"/>
      <c r="B177" s="39"/>
      <c r="C177" s="220" t="s">
        <v>8</v>
      </c>
      <c r="D177" s="220" t="s">
        <v>146</v>
      </c>
      <c r="E177" s="221" t="s">
        <v>228</v>
      </c>
      <c r="F177" s="222" t="s">
        <v>229</v>
      </c>
      <c r="G177" s="223" t="s">
        <v>149</v>
      </c>
      <c r="H177" s="224">
        <v>2</v>
      </c>
      <c r="I177" s="225"/>
      <c r="J177" s="226">
        <f>ROUND(I177*H177,2)</f>
        <v>0</v>
      </c>
      <c r="K177" s="227"/>
      <c r="L177" s="44"/>
      <c r="M177" s="228" t="s">
        <v>1</v>
      </c>
      <c r="N177" s="229" t="s">
        <v>38</v>
      </c>
      <c r="O177" s="91"/>
      <c r="P177" s="230">
        <f>O177*H177</f>
        <v>0</v>
      </c>
      <c r="Q177" s="230">
        <v>0</v>
      </c>
      <c r="R177" s="230">
        <f>Q177*H177</f>
        <v>0</v>
      </c>
      <c r="S177" s="230">
        <v>0</v>
      </c>
      <c r="T177" s="231">
        <f>S177*H177</f>
        <v>0</v>
      </c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R177" s="232" t="s">
        <v>230</v>
      </c>
      <c r="AT177" s="232" t="s">
        <v>146</v>
      </c>
      <c r="AU177" s="232" t="s">
        <v>83</v>
      </c>
      <c r="AY177" s="17" t="s">
        <v>141</v>
      </c>
      <c r="BE177" s="233">
        <f>IF(N177="základní",J177,0)</f>
        <v>0</v>
      </c>
      <c r="BF177" s="233">
        <f>IF(N177="snížená",J177,0)</f>
        <v>0</v>
      </c>
      <c r="BG177" s="233">
        <f>IF(N177="zákl. přenesená",J177,0)</f>
        <v>0</v>
      </c>
      <c r="BH177" s="233">
        <f>IF(N177="sníž. přenesená",J177,0)</f>
        <v>0</v>
      </c>
      <c r="BI177" s="233">
        <f>IF(N177="nulová",J177,0)</f>
        <v>0</v>
      </c>
      <c r="BJ177" s="17" t="s">
        <v>81</v>
      </c>
      <c r="BK177" s="233">
        <f>ROUND(I177*H177,2)</f>
        <v>0</v>
      </c>
      <c r="BL177" s="17" t="s">
        <v>230</v>
      </c>
      <c r="BM177" s="232" t="s">
        <v>501</v>
      </c>
    </row>
    <row r="178" s="2" customFormat="1" ht="21.75" customHeight="1">
      <c r="A178" s="38"/>
      <c r="B178" s="39"/>
      <c r="C178" s="220" t="s">
        <v>230</v>
      </c>
      <c r="D178" s="220" t="s">
        <v>146</v>
      </c>
      <c r="E178" s="221" t="s">
        <v>232</v>
      </c>
      <c r="F178" s="222" t="s">
        <v>233</v>
      </c>
      <c r="G178" s="223" t="s">
        <v>149</v>
      </c>
      <c r="H178" s="224">
        <v>2</v>
      </c>
      <c r="I178" s="225"/>
      <c r="J178" s="226">
        <f>ROUND(I178*H178,2)</f>
        <v>0</v>
      </c>
      <c r="K178" s="227"/>
      <c r="L178" s="44"/>
      <c r="M178" s="228" t="s">
        <v>1</v>
      </c>
      <c r="N178" s="229" t="s">
        <v>38</v>
      </c>
      <c r="O178" s="91"/>
      <c r="P178" s="230">
        <f>O178*H178</f>
        <v>0</v>
      </c>
      <c r="Q178" s="230">
        <v>0</v>
      </c>
      <c r="R178" s="230">
        <f>Q178*H178</f>
        <v>0</v>
      </c>
      <c r="S178" s="230">
        <v>0</v>
      </c>
      <c r="T178" s="231">
        <f>S178*H178</f>
        <v>0</v>
      </c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R178" s="232" t="s">
        <v>230</v>
      </c>
      <c r="AT178" s="232" t="s">
        <v>146</v>
      </c>
      <c r="AU178" s="232" t="s">
        <v>83</v>
      </c>
      <c r="AY178" s="17" t="s">
        <v>141</v>
      </c>
      <c r="BE178" s="233">
        <f>IF(N178="základní",J178,0)</f>
        <v>0</v>
      </c>
      <c r="BF178" s="233">
        <f>IF(N178="snížená",J178,0)</f>
        <v>0</v>
      </c>
      <c r="BG178" s="233">
        <f>IF(N178="zákl. přenesená",J178,0)</f>
        <v>0</v>
      </c>
      <c r="BH178" s="233">
        <f>IF(N178="sníž. přenesená",J178,0)</f>
        <v>0</v>
      </c>
      <c r="BI178" s="233">
        <f>IF(N178="nulová",J178,0)</f>
        <v>0</v>
      </c>
      <c r="BJ178" s="17" t="s">
        <v>81</v>
      </c>
      <c r="BK178" s="233">
        <f>ROUND(I178*H178,2)</f>
        <v>0</v>
      </c>
      <c r="BL178" s="17" t="s">
        <v>230</v>
      </c>
      <c r="BM178" s="232" t="s">
        <v>502</v>
      </c>
    </row>
    <row r="179" s="2" customFormat="1" ht="16.5" customHeight="1">
      <c r="A179" s="38"/>
      <c r="B179" s="39"/>
      <c r="C179" s="220" t="s">
        <v>235</v>
      </c>
      <c r="D179" s="220" t="s">
        <v>146</v>
      </c>
      <c r="E179" s="221" t="s">
        <v>236</v>
      </c>
      <c r="F179" s="222" t="s">
        <v>237</v>
      </c>
      <c r="G179" s="223" t="s">
        <v>149</v>
      </c>
      <c r="H179" s="224">
        <v>2</v>
      </c>
      <c r="I179" s="225"/>
      <c r="J179" s="226">
        <f>ROUND(I179*H179,2)</f>
        <v>0</v>
      </c>
      <c r="K179" s="227"/>
      <c r="L179" s="44"/>
      <c r="M179" s="228" t="s">
        <v>1</v>
      </c>
      <c r="N179" s="229" t="s">
        <v>38</v>
      </c>
      <c r="O179" s="91"/>
      <c r="P179" s="230">
        <f>O179*H179</f>
        <v>0</v>
      </c>
      <c r="Q179" s="230">
        <v>0</v>
      </c>
      <c r="R179" s="230">
        <f>Q179*H179</f>
        <v>0</v>
      </c>
      <c r="S179" s="230">
        <v>0</v>
      </c>
      <c r="T179" s="231">
        <f>S179*H179</f>
        <v>0</v>
      </c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R179" s="232" t="s">
        <v>230</v>
      </c>
      <c r="AT179" s="232" t="s">
        <v>146</v>
      </c>
      <c r="AU179" s="232" t="s">
        <v>83</v>
      </c>
      <c r="AY179" s="17" t="s">
        <v>141</v>
      </c>
      <c r="BE179" s="233">
        <f>IF(N179="základní",J179,0)</f>
        <v>0</v>
      </c>
      <c r="BF179" s="233">
        <f>IF(N179="snížená",J179,0)</f>
        <v>0</v>
      </c>
      <c r="BG179" s="233">
        <f>IF(N179="zákl. přenesená",J179,0)</f>
        <v>0</v>
      </c>
      <c r="BH179" s="233">
        <f>IF(N179="sníž. přenesená",J179,0)</f>
        <v>0</v>
      </c>
      <c r="BI179" s="233">
        <f>IF(N179="nulová",J179,0)</f>
        <v>0</v>
      </c>
      <c r="BJ179" s="17" t="s">
        <v>81</v>
      </c>
      <c r="BK179" s="233">
        <f>ROUND(I179*H179,2)</f>
        <v>0</v>
      </c>
      <c r="BL179" s="17" t="s">
        <v>230</v>
      </c>
      <c r="BM179" s="232" t="s">
        <v>503</v>
      </c>
    </row>
    <row r="180" s="2" customFormat="1" ht="24.15" customHeight="1">
      <c r="A180" s="38"/>
      <c r="B180" s="39"/>
      <c r="C180" s="220" t="s">
        <v>239</v>
      </c>
      <c r="D180" s="220" t="s">
        <v>146</v>
      </c>
      <c r="E180" s="221" t="s">
        <v>240</v>
      </c>
      <c r="F180" s="222" t="s">
        <v>241</v>
      </c>
      <c r="G180" s="223" t="s">
        <v>149</v>
      </c>
      <c r="H180" s="224">
        <v>1</v>
      </c>
      <c r="I180" s="225"/>
      <c r="J180" s="226">
        <f>ROUND(I180*H180,2)</f>
        <v>0</v>
      </c>
      <c r="K180" s="227"/>
      <c r="L180" s="44"/>
      <c r="M180" s="228" t="s">
        <v>1</v>
      </c>
      <c r="N180" s="229" t="s">
        <v>38</v>
      </c>
      <c r="O180" s="91"/>
      <c r="P180" s="230">
        <f>O180*H180</f>
        <v>0</v>
      </c>
      <c r="Q180" s="230">
        <v>0</v>
      </c>
      <c r="R180" s="230">
        <f>Q180*H180</f>
        <v>0</v>
      </c>
      <c r="S180" s="230">
        <v>0</v>
      </c>
      <c r="T180" s="231">
        <f>S180*H180</f>
        <v>0</v>
      </c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R180" s="232" t="s">
        <v>230</v>
      </c>
      <c r="AT180" s="232" t="s">
        <v>146</v>
      </c>
      <c r="AU180" s="232" t="s">
        <v>83</v>
      </c>
      <c r="AY180" s="17" t="s">
        <v>141</v>
      </c>
      <c r="BE180" s="233">
        <f>IF(N180="základní",J180,0)</f>
        <v>0</v>
      </c>
      <c r="BF180" s="233">
        <f>IF(N180="snížená",J180,0)</f>
        <v>0</v>
      </c>
      <c r="BG180" s="233">
        <f>IF(N180="zákl. přenesená",J180,0)</f>
        <v>0</v>
      </c>
      <c r="BH180" s="233">
        <f>IF(N180="sníž. přenesená",J180,0)</f>
        <v>0</v>
      </c>
      <c r="BI180" s="233">
        <f>IF(N180="nulová",J180,0)</f>
        <v>0</v>
      </c>
      <c r="BJ180" s="17" t="s">
        <v>81</v>
      </c>
      <c r="BK180" s="233">
        <f>ROUND(I180*H180,2)</f>
        <v>0</v>
      </c>
      <c r="BL180" s="17" t="s">
        <v>230</v>
      </c>
      <c r="BM180" s="232" t="s">
        <v>504</v>
      </c>
    </row>
    <row r="181" s="2" customFormat="1" ht="16.5" customHeight="1">
      <c r="A181" s="38"/>
      <c r="B181" s="39"/>
      <c r="C181" s="220" t="s">
        <v>243</v>
      </c>
      <c r="D181" s="220" t="s">
        <v>146</v>
      </c>
      <c r="E181" s="221" t="s">
        <v>244</v>
      </c>
      <c r="F181" s="222" t="s">
        <v>245</v>
      </c>
      <c r="G181" s="223" t="s">
        <v>149</v>
      </c>
      <c r="H181" s="224">
        <v>2</v>
      </c>
      <c r="I181" s="225"/>
      <c r="J181" s="226">
        <f>ROUND(I181*H181,2)</f>
        <v>0</v>
      </c>
      <c r="K181" s="227"/>
      <c r="L181" s="44"/>
      <c r="M181" s="228" t="s">
        <v>1</v>
      </c>
      <c r="N181" s="229" t="s">
        <v>38</v>
      </c>
      <c r="O181" s="91"/>
      <c r="P181" s="230">
        <f>O181*H181</f>
        <v>0</v>
      </c>
      <c r="Q181" s="230">
        <v>0</v>
      </c>
      <c r="R181" s="230">
        <f>Q181*H181</f>
        <v>0</v>
      </c>
      <c r="S181" s="230">
        <v>0</v>
      </c>
      <c r="T181" s="231">
        <f>S181*H181</f>
        <v>0</v>
      </c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R181" s="232" t="s">
        <v>230</v>
      </c>
      <c r="AT181" s="232" t="s">
        <v>146</v>
      </c>
      <c r="AU181" s="232" t="s">
        <v>83</v>
      </c>
      <c r="AY181" s="17" t="s">
        <v>141</v>
      </c>
      <c r="BE181" s="233">
        <f>IF(N181="základní",J181,0)</f>
        <v>0</v>
      </c>
      <c r="BF181" s="233">
        <f>IF(N181="snížená",J181,0)</f>
        <v>0</v>
      </c>
      <c r="BG181" s="233">
        <f>IF(N181="zákl. přenesená",J181,0)</f>
        <v>0</v>
      </c>
      <c r="BH181" s="233">
        <f>IF(N181="sníž. přenesená",J181,0)</f>
        <v>0</v>
      </c>
      <c r="BI181" s="233">
        <f>IF(N181="nulová",J181,0)</f>
        <v>0</v>
      </c>
      <c r="BJ181" s="17" t="s">
        <v>81</v>
      </c>
      <c r="BK181" s="233">
        <f>ROUND(I181*H181,2)</f>
        <v>0</v>
      </c>
      <c r="BL181" s="17" t="s">
        <v>230</v>
      </c>
      <c r="BM181" s="232" t="s">
        <v>505</v>
      </c>
    </row>
    <row r="182" s="2" customFormat="1" ht="16.5" customHeight="1">
      <c r="A182" s="38"/>
      <c r="B182" s="39"/>
      <c r="C182" s="220" t="s">
        <v>247</v>
      </c>
      <c r="D182" s="220" t="s">
        <v>146</v>
      </c>
      <c r="E182" s="221" t="s">
        <v>248</v>
      </c>
      <c r="F182" s="222" t="s">
        <v>249</v>
      </c>
      <c r="G182" s="223" t="s">
        <v>149</v>
      </c>
      <c r="H182" s="224">
        <v>2</v>
      </c>
      <c r="I182" s="225"/>
      <c r="J182" s="226">
        <f>ROUND(I182*H182,2)</f>
        <v>0</v>
      </c>
      <c r="K182" s="227"/>
      <c r="L182" s="44"/>
      <c r="M182" s="228" t="s">
        <v>1</v>
      </c>
      <c r="N182" s="229" t="s">
        <v>38</v>
      </c>
      <c r="O182" s="91"/>
      <c r="P182" s="230">
        <f>O182*H182</f>
        <v>0</v>
      </c>
      <c r="Q182" s="230">
        <v>0</v>
      </c>
      <c r="R182" s="230">
        <f>Q182*H182</f>
        <v>0</v>
      </c>
      <c r="S182" s="230">
        <v>0</v>
      </c>
      <c r="T182" s="231">
        <f>S182*H182</f>
        <v>0</v>
      </c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R182" s="232" t="s">
        <v>230</v>
      </c>
      <c r="AT182" s="232" t="s">
        <v>146</v>
      </c>
      <c r="AU182" s="232" t="s">
        <v>83</v>
      </c>
      <c r="AY182" s="17" t="s">
        <v>141</v>
      </c>
      <c r="BE182" s="233">
        <f>IF(N182="základní",J182,0)</f>
        <v>0</v>
      </c>
      <c r="BF182" s="233">
        <f>IF(N182="snížená",J182,0)</f>
        <v>0</v>
      </c>
      <c r="BG182" s="233">
        <f>IF(N182="zákl. přenesená",J182,0)</f>
        <v>0</v>
      </c>
      <c r="BH182" s="233">
        <f>IF(N182="sníž. přenesená",J182,0)</f>
        <v>0</v>
      </c>
      <c r="BI182" s="233">
        <f>IF(N182="nulová",J182,0)</f>
        <v>0</v>
      </c>
      <c r="BJ182" s="17" t="s">
        <v>81</v>
      </c>
      <c r="BK182" s="233">
        <f>ROUND(I182*H182,2)</f>
        <v>0</v>
      </c>
      <c r="BL182" s="17" t="s">
        <v>230</v>
      </c>
      <c r="BM182" s="232" t="s">
        <v>506</v>
      </c>
    </row>
    <row r="183" s="2" customFormat="1" ht="16.5" customHeight="1">
      <c r="A183" s="38"/>
      <c r="B183" s="39"/>
      <c r="C183" s="220" t="s">
        <v>7</v>
      </c>
      <c r="D183" s="220" t="s">
        <v>146</v>
      </c>
      <c r="E183" s="221" t="s">
        <v>251</v>
      </c>
      <c r="F183" s="222" t="s">
        <v>252</v>
      </c>
      <c r="G183" s="223" t="s">
        <v>149</v>
      </c>
      <c r="H183" s="224">
        <v>2</v>
      </c>
      <c r="I183" s="225"/>
      <c r="J183" s="226">
        <f>ROUND(I183*H183,2)</f>
        <v>0</v>
      </c>
      <c r="K183" s="227"/>
      <c r="L183" s="44"/>
      <c r="M183" s="228" t="s">
        <v>1</v>
      </c>
      <c r="N183" s="229" t="s">
        <v>38</v>
      </c>
      <c r="O183" s="91"/>
      <c r="P183" s="230">
        <f>O183*H183</f>
        <v>0</v>
      </c>
      <c r="Q183" s="230">
        <v>0</v>
      </c>
      <c r="R183" s="230">
        <f>Q183*H183</f>
        <v>0</v>
      </c>
      <c r="S183" s="230">
        <v>0</v>
      </c>
      <c r="T183" s="231">
        <f>S183*H183</f>
        <v>0</v>
      </c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R183" s="232" t="s">
        <v>230</v>
      </c>
      <c r="AT183" s="232" t="s">
        <v>146</v>
      </c>
      <c r="AU183" s="232" t="s">
        <v>83</v>
      </c>
      <c r="AY183" s="17" t="s">
        <v>141</v>
      </c>
      <c r="BE183" s="233">
        <f>IF(N183="základní",J183,0)</f>
        <v>0</v>
      </c>
      <c r="BF183" s="233">
        <f>IF(N183="snížená",J183,0)</f>
        <v>0</v>
      </c>
      <c r="BG183" s="233">
        <f>IF(N183="zákl. přenesená",J183,0)</f>
        <v>0</v>
      </c>
      <c r="BH183" s="233">
        <f>IF(N183="sníž. přenesená",J183,0)</f>
        <v>0</v>
      </c>
      <c r="BI183" s="233">
        <f>IF(N183="nulová",J183,0)</f>
        <v>0</v>
      </c>
      <c r="BJ183" s="17" t="s">
        <v>81</v>
      </c>
      <c r="BK183" s="233">
        <f>ROUND(I183*H183,2)</f>
        <v>0</v>
      </c>
      <c r="BL183" s="17" t="s">
        <v>230</v>
      </c>
      <c r="BM183" s="232" t="s">
        <v>507</v>
      </c>
    </row>
    <row r="184" s="2" customFormat="1" ht="16.5" customHeight="1">
      <c r="A184" s="38"/>
      <c r="B184" s="39"/>
      <c r="C184" s="220" t="s">
        <v>254</v>
      </c>
      <c r="D184" s="220" t="s">
        <v>146</v>
      </c>
      <c r="E184" s="221" t="s">
        <v>255</v>
      </c>
      <c r="F184" s="222" t="s">
        <v>256</v>
      </c>
      <c r="G184" s="223" t="s">
        <v>149</v>
      </c>
      <c r="H184" s="224">
        <v>1</v>
      </c>
      <c r="I184" s="225"/>
      <c r="J184" s="226">
        <f>ROUND(I184*H184,2)</f>
        <v>0</v>
      </c>
      <c r="K184" s="227"/>
      <c r="L184" s="44"/>
      <c r="M184" s="228" t="s">
        <v>1</v>
      </c>
      <c r="N184" s="229" t="s">
        <v>38</v>
      </c>
      <c r="O184" s="91"/>
      <c r="P184" s="230">
        <f>O184*H184</f>
        <v>0</v>
      </c>
      <c r="Q184" s="230">
        <v>0</v>
      </c>
      <c r="R184" s="230">
        <f>Q184*H184</f>
        <v>0</v>
      </c>
      <c r="S184" s="230">
        <v>0</v>
      </c>
      <c r="T184" s="231">
        <f>S184*H184</f>
        <v>0</v>
      </c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R184" s="232" t="s">
        <v>230</v>
      </c>
      <c r="AT184" s="232" t="s">
        <v>146</v>
      </c>
      <c r="AU184" s="232" t="s">
        <v>83</v>
      </c>
      <c r="AY184" s="17" t="s">
        <v>141</v>
      </c>
      <c r="BE184" s="233">
        <f>IF(N184="základní",J184,0)</f>
        <v>0</v>
      </c>
      <c r="BF184" s="233">
        <f>IF(N184="snížená",J184,0)</f>
        <v>0</v>
      </c>
      <c r="BG184" s="233">
        <f>IF(N184="zákl. přenesená",J184,0)</f>
        <v>0</v>
      </c>
      <c r="BH184" s="233">
        <f>IF(N184="sníž. přenesená",J184,0)</f>
        <v>0</v>
      </c>
      <c r="BI184" s="233">
        <f>IF(N184="nulová",J184,0)</f>
        <v>0</v>
      </c>
      <c r="BJ184" s="17" t="s">
        <v>81</v>
      </c>
      <c r="BK184" s="233">
        <f>ROUND(I184*H184,2)</f>
        <v>0</v>
      </c>
      <c r="BL184" s="17" t="s">
        <v>230</v>
      </c>
      <c r="BM184" s="232" t="s">
        <v>508</v>
      </c>
    </row>
    <row r="185" s="2" customFormat="1" ht="16.5" customHeight="1">
      <c r="A185" s="38"/>
      <c r="B185" s="39"/>
      <c r="C185" s="220" t="s">
        <v>509</v>
      </c>
      <c r="D185" s="220" t="s">
        <v>146</v>
      </c>
      <c r="E185" s="221" t="s">
        <v>510</v>
      </c>
      <c r="F185" s="222" t="s">
        <v>511</v>
      </c>
      <c r="G185" s="223" t="s">
        <v>149</v>
      </c>
      <c r="H185" s="224">
        <v>4</v>
      </c>
      <c r="I185" s="225"/>
      <c r="J185" s="226">
        <f>ROUND(I185*H185,2)</f>
        <v>0</v>
      </c>
      <c r="K185" s="227"/>
      <c r="L185" s="44"/>
      <c r="M185" s="228" t="s">
        <v>1</v>
      </c>
      <c r="N185" s="229" t="s">
        <v>38</v>
      </c>
      <c r="O185" s="91"/>
      <c r="P185" s="230">
        <f>O185*H185</f>
        <v>0</v>
      </c>
      <c r="Q185" s="230">
        <v>0</v>
      </c>
      <c r="R185" s="230">
        <f>Q185*H185</f>
        <v>0</v>
      </c>
      <c r="S185" s="230">
        <v>0</v>
      </c>
      <c r="T185" s="231">
        <f>S185*H185</f>
        <v>0</v>
      </c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R185" s="232" t="s">
        <v>230</v>
      </c>
      <c r="AT185" s="232" t="s">
        <v>146</v>
      </c>
      <c r="AU185" s="232" t="s">
        <v>83</v>
      </c>
      <c r="AY185" s="17" t="s">
        <v>141</v>
      </c>
      <c r="BE185" s="233">
        <f>IF(N185="základní",J185,0)</f>
        <v>0</v>
      </c>
      <c r="BF185" s="233">
        <f>IF(N185="snížená",J185,0)</f>
        <v>0</v>
      </c>
      <c r="BG185" s="233">
        <f>IF(N185="zákl. přenesená",J185,0)</f>
        <v>0</v>
      </c>
      <c r="BH185" s="233">
        <f>IF(N185="sníž. přenesená",J185,0)</f>
        <v>0</v>
      </c>
      <c r="BI185" s="233">
        <f>IF(N185="nulová",J185,0)</f>
        <v>0</v>
      </c>
      <c r="BJ185" s="17" t="s">
        <v>81</v>
      </c>
      <c r="BK185" s="233">
        <f>ROUND(I185*H185,2)</f>
        <v>0</v>
      </c>
      <c r="BL185" s="17" t="s">
        <v>230</v>
      </c>
      <c r="BM185" s="232" t="s">
        <v>512</v>
      </c>
    </row>
    <row r="186" s="2" customFormat="1" ht="16.5" customHeight="1">
      <c r="A186" s="38"/>
      <c r="B186" s="39"/>
      <c r="C186" s="220" t="s">
        <v>513</v>
      </c>
      <c r="D186" s="220" t="s">
        <v>146</v>
      </c>
      <c r="E186" s="221" t="s">
        <v>514</v>
      </c>
      <c r="F186" s="222" t="s">
        <v>515</v>
      </c>
      <c r="G186" s="223" t="s">
        <v>149</v>
      </c>
      <c r="H186" s="224">
        <v>4</v>
      </c>
      <c r="I186" s="225"/>
      <c r="J186" s="226">
        <f>ROUND(I186*H186,2)</f>
        <v>0</v>
      </c>
      <c r="K186" s="227"/>
      <c r="L186" s="44"/>
      <c r="M186" s="228" t="s">
        <v>1</v>
      </c>
      <c r="N186" s="229" t="s">
        <v>38</v>
      </c>
      <c r="O186" s="91"/>
      <c r="P186" s="230">
        <f>O186*H186</f>
        <v>0</v>
      </c>
      <c r="Q186" s="230">
        <v>0</v>
      </c>
      <c r="R186" s="230">
        <f>Q186*H186</f>
        <v>0</v>
      </c>
      <c r="S186" s="230">
        <v>0</v>
      </c>
      <c r="T186" s="231">
        <f>S186*H186</f>
        <v>0</v>
      </c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R186" s="232" t="s">
        <v>230</v>
      </c>
      <c r="AT186" s="232" t="s">
        <v>146</v>
      </c>
      <c r="AU186" s="232" t="s">
        <v>83</v>
      </c>
      <c r="AY186" s="17" t="s">
        <v>141</v>
      </c>
      <c r="BE186" s="233">
        <f>IF(N186="základní",J186,0)</f>
        <v>0</v>
      </c>
      <c r="BF186" s="233">
        <f>IF(N186="snížená",J186,0)</f>
        <v>0</v>
      </c>
      <c r="BG186" s="233">
        <f>IF(N186="zákl. přenesená",J186,0)</f>
        <v>0</v>
      </c>
      <c r="BH186" s="233">
        <f>IF(N186="sníž. přenesená",J186,0)</f>
        <v>0</v>
      </c>
      <c r="BI186" s="233">
        <f>IF(N186="nulová",J186,0)</f>
        <v>0</v>
      </c>
      <c r="BJ186" s="17" t="s">
        <v>81</v>
      </c>
      <c r="BK186" s="233">
        <f>ROUND(I186*H186,2)</f>
        <v>0</v>
      </c>
      <c r="BL186" s="17" t="s">
        <v>230</v>
      </c>
      <c r="BM186" s="232" t="s">
        <v>516</v>
      </c>
    </row>
    <row r="187" s="12" customFormat="1" ht="22.8" customHeight="1">
      <c r="A187" s="12"/>
      <c r="B187" s="204"/>
      <c r="C187" s="205"/>
      <c r="D187" s="206" t="s">
        <v>72</v>
      </c>
      <c r="E187" s="218" t="s">
        <v>258</v>
      </c>
      <c r="F187" s="218" t="s">
        <v>259</v>
      </c>
      <c r="G187" s="205"/>
      <c r="H187" s="205"/>
      <c r="I187" s="208"/>
      <c r="J187" s="219">
        <f>BK187</f>
        <v>0</v>
      </c>
      <c r="K187" s="205"/>
      <c r="L187" s="210"/>
      <c r="M187" s="211"/>
      <c r="N187" s="212"/>
      <c r="O187" s="212"/>
      <c r="P187" s="213">
        <f>SUM(P188:P189)</f>
        <v>0</v>
      </c>
      <c r="Q187" s="212"/>
      <c r="R187" s="213">
        <f>SUM(R188:R189)</f>
        <v>0</v>
      </c>
      <c r="S187" s="212"/>
      <c r="T187" s="214">
        <f>SUM(T188:T189)</f>
        <v>0</v>
      </c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R187" s="215" t="s">
        <v>83</v>
      </c>
      <c r="AT187" s="216" t="s">
        <v>72</v>
      </c>
      <c r="AU187" s="216" t="s">
        <v>81</v>
      </c>
      <c r="AY187" s="215" t="s">
        <v>141</v>
      </c>
      <c r="BK187" s="217">
        <f>SUM(BK188:BK189)</f>
        <v>0</v>
      </c>
    </row>
    <row r="188" s="2" customFormat="1" ht="16.5" customHeight="1">
      <c r="A188" s="38"/>
      <c r="B188" s="39"/>
      <c r="C188" s="220" t="s">
        <v>271</v>
      </c>
      <c r="D188" s="220" t="s">
        <v>146</v>
      </c>
      <c r="E188" s="221" t="s">
        <v>261</v>
      </c>
      <c r="F188" s="222" t="s">
        <v>262</v>
      </c>
      <c r="G188" s="223" t="s">
        <v>263</v>
      </c>
      <c r="H188" s="224">
        <v>2</v>
      </c>
      <c r="I188" s="225"/>
      <c r="J188" s="226">
        <f>ROUND(I188*H188,2)</f>
        <v>0</v>
      </c>
      <c r="K188" s="227"/>
      <c r="L188" s="44"/>
      <c r="M188" s="228" t="s">
        <v>1</v>
      </c>
      <c r="N188" s="229" t="s">
        <v>38</v>
      </c>
      <c r="O188" s="91"/>
      <c r="P188" s="230">
        <f>O188*H188</f>
        <v>0</v>
      </c>
      <c r="Q188" s="230">
        <v>0</v>
      </c>
      <c r="R188" s="230">
        <f>Q188*H188</f>
        <v>0</v>
      </c>
      <c r="S188" s="230">
        <v>0</v>
      </c>
      <c r="T188" s="231">
        <f>S188*H188</f>
        <v>0</v>
      </c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R188" s="232" t="s">
        <v>230</v>
      </c>
      <c r="AT188" s="232" t="s">
        <v>146</v>
      </c>
      <c r="AU188" s="232" t="s">
        <v>83</v>
      </c>
      <c r="AY188" s="17" t="s">
        <v>141</v>
      </c>
      <c r="BE188" s="233">
        <f>IF(N188="základní",J188,0)</f>
        <v>0</v>
      </c>
      <c r="BF188" s="233">
        <f>IF(N188="snížená",J188,0)</f>
        <v>0</v>
      </c>
      <c r="BG188" s="233">
        <f>IF(N188="zákl. přenesená",J188,0)</f>
        <v>0</v>
      </c>
      <c r="BH188" s="233">
        <f>IF(N188="sníž. přenesená",J188,0)</f>
        <v>0</v>
      </c>
      <c r="BI188" s="233">
        <f>IF(N188="nulová",J188,0)</f>
        <v>0</v>
      </c>
      <c r="BJ188" s="17" t="s">
        <v>81</v>
      </c>
      <c r="BK188" s="233">
        <f>ROUND(I188*H188,2)</f>
        <v>0</v>
      </c>
      <c r="BL188" s="17" t="s">
        <v>230</v>
      </c>
      <c r="BM188" s="232" t="s">
        <v>517</v>
      </c>
    </row>
    <row r="189" s="2" customFormat="1" ht="16.5" customHeight="1">
      <c r="A189" s="38"/>
      <c r="B189" s="39"/>
      <c r="C189" s="220" t="s">
        <v>275</v>
      </c>
      <c r="D189" s="220" t="s">
        <v>146</v>
      </c>
      <c r="E189" s="221" t="s">
        <v>266</v>
      </c>
      <c r="F189" s="222" t="s">
        <v>267</v>
      </c>
      <c r="G189" s="223" t="s">
        <v>149</v>
      </c>
      <c r="H189" s="224">
        <v>1</v>
      </c>
      <c r="I189" s="225"/>
      <c r="J189" s="226">
        <f>ROUND(I189*H189,2)</f>
        <v>0</v>
      </c>
      <c r="K189" s="227"/>
      <c r="L189" s="44"/>
      <c r="M189" s="228" t="s">
        <v>1</v>
      </c>
      <c r="N189" s="229" t="s">
        <v>38</v>
      </c>
      <c r="O189" s="91"/>
      <c r="P189" s="230">
        <f>O189*H189</f>
        <v>0</v>
      </c>
      <c r="Q189" s="230">
        <v>0</v>
      </c>
      <c r="R189" s="230">
        <f>Q189*H189</f>
        <v>0</v>
      </c>
      <c r="S189" s="230">
        <v>0</v>
      </c>
      <c r="T189" s="231">
        <f>S189*H189</f>
        <v>0</v>
      </c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R189" s="232" t="s">
        <v>230</v>
      </c>
      <c r="AT189" s="232" t="s">
        <v>146</v>
      </c>
      <c r="AU189" s="232" t="s">
        <v>83</v>
      </c>
      <c r="AY189" s="17" t="s">
        <v>141</v>
      </c>
      <c r="BE189" s="233">
        <f>IF(N189="základní",J189,0)</f>
        <v>0</v>
      </c>
      <c r="BF189" s="233">
        <f>IF(N189="snížená",J189,0)</f>
        <v>0</v>
      </c>
      <c r="BG189" s="233">
        <f>IF(N189="zákl. přenesená",J189,0)</f>
        <v>0</v>
      </c>
      <c r="BH189" s="233">
        <f>IF(N189="sníž. přenesená",J189,0)</f>
        <v>0</v>
      </c>
      <c r="BI189" s="233">
        <f>IF(N189="nulová",J189,0)</f>
        <v>0</v>
      </c>
      <c r="BJ189" s="17" t="s">
        <v>81</v>
      </c>
      <c r="BK189" s="233">
        <f>ROUND(I189*H189,2)</f>
        <v>0</v>
      </c>
      <c r="BL189" s="17" t="s">
        <v>230</v>
      </c>
      <c r="BM189" s="232" t="s">
        <v>518</v>
      </c>
    </row>
    <row r="190" s="12" customFormat="1" ht="22.8" customHeight="1">
      <c r="A190" s="12"/>
      <c r="B190" s="204"/>
      <c r="C190" s="205"/>
      <c r="D190" s="206" t="s">
        <v>72</v>
      </c>
      <c r="E190" s="218" t="s">
        <v>269</v>
      </c>
      <c r="F190" s="218" t="s">
        <v>270</v>
      </c>
      <c r="G190" s="205"/>
      <c r="H190" s="205"/>
      <c r="I190" s="208"/>
      <c r="J190" s="219">
        <f>BK190</f>
        <v>0</v>
      </c>
      <c r="K190" s="205"/>
      <c r="L190" s="210"/>
      <c r="M190" s="211"/>
      <c r="N190" s="212"/>
      <c r="O190" s="212"/>
      <c r="P190" s="213">
        <f>SUM(P191:P192)</f>
        <v>0</v>
      </c>
      <c r="Q190" s="212"/>
      <c r="R190" s="213">
        <f>SUM(R191:R192)</f>
        <v>0</v>
      </c>
      <c r="S190" s="212"/>
      <c r="T190" s="214">
        <f>SUM(T191:T192)</f>
        <v>0</v>
      </c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R190" s="215" t="s">
        <v>83</v>
      </c>
      <c r="AT190" s="216" t="s">
        <v>72</v>
      </c>
      <c r="AU190" s="216" t="s">
        <v>81</v>
      </c>
      <c r="AY190" s="215" t="s">
        <v>141</v>
      </c>
      <c r="BK190" s="217">
        <f>SUM(BK191:BK192)</f>
        <v>0</v>
      </c>
    </row>
    <row r="191" s="2" customFormat="1" ht="16.5" customHeight="1">
      <c r="A191" s="38"/>
      <c r="B191" s="39"/>
      <c r="C191" s="220" t="s">
        <v>281</v>
      </c>
      <c r="D191" s="220" t="s">
        <v>146</v>
      </c>
      <c r="E191" s="221" t="s">
        <v>272</v>
      </c>
      <c r="F191" s="222" t="s">
        <v>273</v>
      </c>
      <c r="G191" s="223" t="s">
        <v>149</v>
      </c>
      <c r="H191" s="224">
        <v>3</v>
      </c>
      <c r="I191" s="225"/>
      <c r="J191" s="226">
        <f>ROUND(I191*H191,2)</f>
        <v>0</v>
      </c>
      <c r="K191" s="227"/>
      <c r="L191" s="44"/>
      <c r="M191" s="228" t="s">
        <v>1</v>
      </c>
      <c r="N191" s="229" t="s">
        <v>38</v>
      </c>
      <c r="O191" s="91"/>
      <c r="P191" s="230">
        <f>O191*H191</f>
        <v>0</v>
      </c>
      <c r="Q191" s="230">
        <v>0</v>
      </c>
      <c r="R191" s="230">
        <f>Q191*H191</f>
        <v>0</v>
      </c>
      <c r="S191" s="230">
        <v>0</v>
      </c>
      <c r="T191" s="231">
        <f>S191*H191</f>
        <v>0</v>
      </c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R191" s="232" t="s">
        <v>230</v>
      </c>
      <c r="AT191" s="232" t="s">
        <v>146</v>
      </c>
      <c r="AU191" s="232" t="s">
        <v>83</v>
      </c>
      <c r="AY191" s="17" t="s">
        <v>141</v>
      </c>
      <c r="BE191" s="233">
        <f>IF(N191="základní",J191,0)</f>
        <v>0</v>
      </c>
      <c r="BF191" s="233">
        <f>IF(N191="snížená",J191,0)</f>
        <v>0</v>
      </c>
      <c r="BG191" s="233">
        <f>IF(N191="zákl. přenesená",J191,0)</f>
        <v>0</v>
      </c>
      <c r="BH191" s="233">
        <f>IF(N191="sníž. přenesená",J191,0)</f>
        <v>0</v>
      </c>
      <c r="BI191" s="233">
        <f>IF(N191="nulová",J191,0)</f>
        <v>0</v>
      </c>
      <c r="BJ191" s="17" t="s">
        <v>81</v>
      </c>
      <c r="BK191" s="233">
        <f>ROUND(I191*H191,2)</f>
        <v>0</v>
      </c>
      <c r="BL191" s="17" t="s">
        <v>230</v>
      </c>
      <c r="BM191" s="232" t="s">
        <v>519</v>
      </c>
    </row>
    <row r="192" s="2" customFormat="1" ht="16.5" customHeight="1">
      <c r="A192" s="38"/>
      <c r="B192" s="39"/>
      <c r="C192" s="220" t="s">
        <v>291</v>
      </c>
      <c r="D192" s="220" t="s">
        <v>146</v>
      </c>
      <c r="E192" s="221" t="s">
        <v>276</v>
      </c>
      <c r="F192" s="222" t="s">
        <v>277</v>
      </c>
      <c r="G192" s="223" t="s">
        <v>149</v>
      </c>
      <c r="H192" s="224">
        <v>1</v>
      </c>
      <c r="I192" s="225"/>
      <c r="J192" s="226">
        <f>ROUND(I192*H192,2)</f>
        <v>0</v>
      </c>
      <c r="K192" s="227"/>
      <c r="L192" s="44"/>
      <c r="M192" s="228" t="s">
        <v>1</v>
      </c>
      <c r="N192" s="229" t="s">
        <v>38</v>
      </c>
      <c r="O192" s="91"/>
      <c r="P192" s="230">
        <f>O192*H192</f>
        <v>0</v>
      </c>
      <c r="Q192" s="230">
        <v>0</v>
      </c>
      <c r="R192" s="230">
        <f>Q192*H192</f>
        <v>0</v>
      </c>
      <c r="S192" s="230">
        <v>0</v>
      </c>
      <c r="T192" s="231">
        <f>S192*H192</f>
        <v>0</v>
      </c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R192" s="232" t="s">
        <v>230</v>
      </c>
      <c r="AT192" s="232" t="s">
        <v>146</v>
      </c>
      <c r="AU192" s="232" t="s">
        <v>83</v>
      </c>
      <c r="AY192" s="17" t="s">
        <v>141</v>
      </c>
      <c r="BE192" s="233">
        <f>IF(N192="základní",J192,0)</f>
        <v>0</v>
      </c>
      <c r="BF192" s="233">
        <f>IF(N192="snížená",J192,0)</f>
        <v>0</v>
      </c>
      <c r="BG192" s="233">
        <f>IF(N192="zákl. přenesená",J192,0)</f>
        <v>0</v>
      </c>
      <c r="BH192" s="233">
        <f>IF(N192="sníž. přenesená",J192,0)</f>
        <v>0</v>
      </c>
      <c r="BI192" s="233">
        <f>IF(N192="nulová",J192,0)</f>
        <v>0</v>
      </c>
      <c r="BJ192" s="17" t="s">
        <v>81</v>
      </c>
      <c r="BK192" s="233">
        <f>ROUND(I192*H192,2)</f>
        <v>0</v>
      </c>
      <c r="BL192" s="17" t="s">
        <v>230</v>
      </c>
      <c r="BM192" s="232" t="s">
        <v>520</v>
      </c>
    </row>
    <row r="193" s="12" customFormat="1" ht="22.8" customHeight="1">
      <c r="A193" s="12"/>
      <c r="B193" s="204"/>
      <c r="C193" s="205"/>
      <c r="D193" s="206" t="s">
        <v>72</v>
      </c>
      <c r="E193" s="218" t="s">
        <v>279</v>
      </c>
      <c r="F193" s="218" t="s">
        <v>280</v>
      </c>
      <c r="G193" s="205"/>
      <c r="H193" s="205"/>
      <c r="I193" s="208"/>
      <c r="J193" s="219">
        <f>BK193</f>
        <v>0</v>
      </c>
      <c r="K193" s="205"/>
      <c r="L193" s="210"/>
      <c r="M193" s="211"/>
      <c r="N193" s="212"/>
      <c r="O193" s="212"/>
      <c r="P193" s="213">
        <f>SUM(P194:P195)</f>
        <v>0</v>
      </c>
      <c r="Q193" s="212"/>
      <c r="R193" s="213">
        <f>SUM(R194:R195)</f>
        <v>0.12</v>
      </c>
      <c r="S193" s="212"/>
      <c r="T193" s="214">
        <f>SUM(T194:T195)</f>
        <v>0</v>
      </c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R193" s="215" t="s">
        <v>83</v>
      </c>
      <c r="AT193" s="216" t="s">
        <v>72</v>
      </c>
      <c r="AU193" s="216" t="s">
        <v>81</v>
      </c>
      <c r="AY193" s="215" t="s">
        <v>141</v>
      </c>
      <c r="BK193" s="217">
        <f>SUM(BK194:BK195)</f>
        <v>0</v>
      </c>
    </row>
    <row r="194" s="2" customFormat="1" ht="16.5" customHeight="1">
      <c r="A194" s="38"/>
      <c r="B194" s="39"/>
      <c r="C194" s="220" t="s">
        <v>295</v>
      </c>
      <c r="D194" s="220" t="s">
        <v>146</v>
      </c>
      <c r="E194" s="221" t="s">
        <v>282</v>
      </c>
      <c r="F194" s="222" t="s">
        <v>283</v>
      </c>
      <c r="G194" s="223" t="s">
        <v>149</v>
      </c>
      <c r="H194" s="224">
        <v>4</v>
      </c>
      <c r="I194" s="225"/>
      <c r="J194" s="226">
        <f>ROUND(I194*H194,2)</f>
        <v>0</v>
      </c>
      <c r="K194" s="227"/>
      <c r="L194" s="44"/>
      <c r="M194" s="228" t="s">
        <v>1</v>
      </c>
      <c r="N194" s="229" t="s">
        <v>38</v>
      </c>
      <c r="O194" s="91"/>
      <c r="P194" s="230">
        <f>O194*H194</f>
        <v>0</v>
      </c>
      <c r="Q194" s="230">
        <v>0.029999999999999999</v>
      </c>
      <c r="R194" s="230">
        <f>Q194*H194</f>
        <v>0.12</v>
      </c>
      <c r="S194" s="230">
        <v>0</v>
      </c>
      <c r="T194" s="231">
        <f>S194*H194</f>
        <v>0</v>
      </c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R194" s="232" t="s">
        <v>230</v>
      </c>
      <c r="AT194" s="232" t="s">
        <v>146</v>
      </c>
      <c r="AU194" s="232" t="s">
        <v>83</v>
      </c>
      <c r="AY194" s="17" t="s">
        <v>141</v>
      </c>
      <c r="BE194" s="233">
        <f>IF(N194="základní",J194,0)</f>
        <v>0</v>
      </c>
      <c r="BF194" s="233">
        <f>IF(N194="snížená",J194,0)</f>
        <v>0</v>
      </c>
      <c r="BG194" s="233">
        <f>IF(N194="zákl. přenesená",J194,0)</f>
        <v>0</v>
      </c>
      <c r="BH194" s="233">
        <f>IF(N194="sníž. přenesená",J194,0)</f>
        <v>0</v>
      </c>
      <c r="BI194" s="233">
        <f>IF(N194="nulová",J194,0)</f>
        <v>0</v>
      </c>
      <c r="BJ194" s="17" t="s">
        <v>81</v>
      </c>
      <c r="BK194" s="233">
        <f>ROUND(I194*H194,2)</f>
        <v>0</v>
      </c>
      <c r="BL194" s="17" t="s">
        <v>230</v>
      </c>
      <c r="BM194" s="232" t="s">
        <v>521</v>
      </c>
    </row>
    <row r="195" s="2" customFormat="1" ht="24.15" customHeight="1">
      <c r="A195" s="38"/>
      <c r="B195" s="39"/>
      <c r="C195" s="220" t="s">
        <v>300</v>
      </c>
      <c r="D195" s="220" t="s">
        <v>146</v>
      </c>
      <c r="E195" s="221" t="s">
        <v>286</v>
      </c>
      <c r="F195" s="222" t="s">
        <v>287</v>
      </c>
      <c r="G195" s="223" t="s">
        <v>186</v>
      </c>
      <c r="H195" s="224">
        <v>0.12</v>
      </c>
      <c r="I195" s="225"/>
      <c r="J195" s="226">
        <f>ROUND(I195*H195,2)</f>
        <v>0</v>
      </c>
      <c r="K195" s="227"/>
      <c r="L195" s="44"/>
      <c r="M195" s="228" t="s">
        <v>1</v>
      </c>
      <c r="N195" s="229" t="s">
        <v>38</v>
      </c>
      <c r="O195" s="91"/>
      <c r="P195" s="230">
        <f>O195*H195</f>
        <v>0</v>
      </c>
      <c r="Q195" s="230">
        <v>0</v>
      </c>
      <c r="R195" s="230">
        <f>Q195*H195</f>
        <v>0</v>
      </c>
      <c r="S195" s="230">
        <v>0</v>
      </c>
      <c r="T195" s="231">
        <f>S195*H195</f>
        <v>0</v>
      </c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R195" s="232" t="s">
        <v>230</v>
      </c>
      <c r="AT195" s="232" t="s">
        <v>146</v>
      </c>
      <c r="AU195" s="232" t="s">
        <v>83</v>
      </c>
      <c r="AY195" s="17" t="s">
        <v>141</v>
      </c>
      <c r="BE195" s="233">
        <f>IF(N195="základní",J195,0)</f>
        <v>0</v>
      </c>
      <c r="BF195" s="233">
        <f>IF(N195="snížená",J195,0)</f>
        <v>0</v>
      </c>
      <c r="BG195" s="233">
        <f>IF(N195="zákl. přenesená",J195,0)</f>
        <v>0</v>
      </c>
      <c r="BH195" s="233">
        <f>IF(N195="sníž. přenesená",J195,0)</f>
        <v>0</v>
      </c>
      <c r="BI195" s="233">
        <f>IF(N195="nulová",J195,0)</f>
        <v>0</v>
      </c>
      <c r="BJ195" s="17" t="s">
        <v>81</v>
      </c>
      <c r="BK195" s="233">
        <f>ROUND(I195*H195,2)</f>
        <v>0</v>
      </c>
      <c r="BL195" s="17" t="s">
        <v>230</v>
      </c>
      <c r="BM195" s="232" t="s">
        <v>522</v>
      </c>
    </row>
    <row r="196" s="12" customFormat="1" ht="22.8" customHeight="1">
      <c r="A196" s="12"/>
      <c r="B196" s="204"/>
      <c r="C196" s="205"/>
      <c r="D196" s="206" t="s">
        <v>72</v>
      </c>
      <c r="E196" s="218" t="s">
        <v>289</v>
      </c>
      <c r="F196" s="218" t="s">
        <v>290</v>
      </c>
      <c r="G196" s="205"/>
      <c r="H196" s="205"/>
      <c r="I196" s="208"/>
      <c r="J196" s="219">
        <f>BK196</f>
        <v>0</v>
      </c>
      <c r="K196" s="205"/>
      <c r="L196" s="210"/>
      <c r="M196" s="211"/>
      <c r="N196" s="212"/>
      <c r="O196" s="212"/>
      <c r="P196" s="213">
        <f>SUM(P197:P209)</f>
        <v>0</v>
      </c>
      <c r="Q196" s="212"/>
      <c r="R196" s="213">
        <f>SUM(R197:R209)</f>
        <v>0.61376799999999987</v>
      </c>
      <c r="S196" s="212"/>
      <c r="T196" s="214">
        <f>SUM(T197:T209)</f>
        <v>0</v>
      </c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R196" s="215" t="s">
        <v>83</v>
      </c>
      <c r="AT196" s="216" t="s">
        <v>72</v>
      </c>
      <c r="AU196" s="216" t="s">
        <v>81</v>
      </c>
      <c r="AY196" s="215" t="s">
        <v>141</v>
      </c>
      <c r="BK196" s="217">
        <f>SUM(BK197:BK209)</f>
        <v>0</v>
      </c>
    </row>
    <row r="197" s="2" customFormat="1" ht="16.5" customHeight="1">
      <c r="A197" s="38"/>
      <c r="B197" s="39"/>
      <c r="C197" s="220" t="s">
        <v>304</v>
      </c>
      <c r="D197" s="220" t="s">
        <v>146</v>
      </c>
      <c r="E197" s="221" t="s">
        <v>292</v>
      </c>
      <c r="F197" s="222" t="s">
        <v>293</v>
      </c>
      <c r="G197" s="223" t="s">
        <v>158</v>
      </c>
      <c r="H197" s="224">
        <v>13.6</v>
      </c>
      <c r="I197" s="225"/>
      <c r="J197" s="226">
        <f>ROUND(I197*H197,2)</f>
        <v>0</v>
      </c>
      <c r="K197" s="227"/>
      <c r="L197" s="44"/>
      <c r="M197" s="228" t="s">
        <v>1</v>
      </c>
      <c r="N197" s="229" t="s">
        <v>38</v>
      </c>
      <c r="O197" s="91"/>
      <c r="P197" s="230">
        <f>O197*H197</f>
        <v>0</v>
      </c>
      <c r="Q197" s="230">
        <v>0</v>
      </c>
      <c r="R197" s="230">
        <f>Q197*H197</f>
        <v>0</v>
      </c>
      <c r="S197" s="230">
        <v>0</v>
      </c>
      <c r="T197" s="231">
        <f>S197*H197</f>
        <v>0</v>
      </c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R197" s="232" t="s">
        <v>230</v>
      </c>
      <c r="AT197" s="232" t="s">
        <v>146</v>
      </c>
      <c r="AU197" s="232" t="s">
        <v>83</v>
      </c>
      <c r="AY197" s="17" t="s">
        <v>141</v>
      </c>
      <c r="BE197" s="233">
        <f>IF(N197="základní",J197,0)</f>
        <v>0</v>
      </c>
      <c r="BF197" s="233">
        <f>IF(N197="snížená",J197,0)</f>
        <v>0</v>
      </c>
      <c r="BG197" s="233">
        <f>IF(N197="zákl. přenesená",J197,0)</f>
        <v>0</v>
      </c>
      <c r="BH197" s="233">
        <f>IF(N197="sníž. přenesená",J197,0)</f>
        <v>0</v>
      </c>
      <c r="BI197" s="233">
        <f>IF(N197="nulová",J197,0)</f>
        <v>0</v>
      </c>
      <c r="BJ197" s="17" t="s">
        <v>81</v>
      </c>
      <c r="BK197" s="233">
        <f>ROUND(I197*H197,2)</f>
        <v>0</v>
      </c>
      <c r="BL197" s="17" t="s">
        <v>230</v>
      </c>
      <c r="BM197" s="232" t="s">
        <v>523</v>
      </c>
    </row>
    <row r="198" s="13" customFormat="1">
      <c r="A198" s="13"/>
      <c r="B198" s="234"/>
      <c r="C198" s="235"/>
      <c r="D198" s="236" t="s">
        <v>160</v>
      </c>
      <c r="E198" s="237" t="s">
        <v>1</v>
      </c>
      <c r="F198" s="238" t="s">
        <v>87</v>
      </c>
      <c r="G198" s="235"/>
      <c r="H198" s="239">
        <v>13.6</v>
      </c>
      <c r="I198" s="240"/>
      <c r="J198" s="235"/>
      <c r="K198" s="235"/>
      <c r="L198" s="241"/>
      <c r="M198" s="242"/>
      <c r="N198" s="243"/>
      <c r="O198" s="243"/>
      <c r="P198" s="243"/>
      <c r="Q198" s="243"/>
      <c r="R198" s="243"/>
      <c r="S198" s="243"/>
      <c r="T198" s="244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45" t="s">
        <v>160</v>
      </c>
      <c r="AU198" s="245" t="s">
        <v>83</v>
      </c>
      <c r="AV198" s="13" t="s">
        <v>83</v>
      </c>
      <c r="AW198" s="13" t="s">
        <v>30</v>
      </c>
      <c r="AX198" s="13" t="s">
        <v>81</v>
      </c>
      <c r="AY198" s="245" t="s">
        <v>141</v>
      </c>
    </row>
    <row r="199" s="2" customFormat="1" ht="16.5" customHeight="1">
      <c r="A199" s="38"/>
      <c r="B199" s="39"/>
      <c r="C199" s="220" t="s">
        <v>308</v>
      </c>
      <c r="D199" s="220" t="s">
        <v>146</v>
      </c>
      <c r="E199" s="221" t="s">
        <v>296</v>
      </c>
      <c r="F199" s="222" t="s">
        <v>297</v>
      </c>
      <c r="G199" s="223" t="s">
        <v>158</v>
      </c>
      <c r="H199" s="224">
        <v>27.199999999999999</v>
      </c>
      <c r="I199" s="225"/>
      <c r="J199" s="226">
        <f>ROUND(I199*H199,2)</f>
        <v>0</v>
      </c>
      <c r="K199" s="227"/>
      <c r="L199" s="44"/>
      <c r="M199" s="228" t="s">
        <v>1</v>
      </c>
      <c r="N199" s="229" t="s">
        <v>38</v>
      </c>
      <c r="O199" s="91"/>
      <c r="P199" s="230">
        <f>O199*H199</f>
        <v>0</v>
      </c>
      <c r="Q199" s="230">
        <v>0.00029999999999999997</v>
      </c>
      <c r="R199" s="230">
        <f>Q199*H199</f>
        <v>0.0081599999999999989</v>
      </c>
      <c r="S199" s="230">
        <v>0</v>
      </c>
      <c r="T199" s="231">
        <f>S199*H199</f>
        <v>0</v>
      </c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R199" s="232" t="s">
        <v>230</v>
      </c>
      <c r="AT199" s="232" t="s">
        <v>146</v>
      </c>
      <c r="AU199" s="232" t="s">
        <v>83</v>
      </c>
      <c r="AY199" s="17" t="s">
        <v>141</v>
      </c>
      <c r="BE199" s="233">
        <f>IF(N199="základní",J199,0)</f>
        <v>0</v>
      </c>
      <c r="BF199" s="233">
        <f>IF(N199="snížená",J199,0)</f>
        <v>0</v>
      </c>
      <c r="BG199" s="233">
        <f>IF(N199="zákl. přenesená",J199,0)</f>
        <v>0</v>
      </c>
      <c r="BH199" s="233">
        <f>IF(N199="sníž. přenesená",J199,0)</f>
        <v>0</v>
      </c>
      <c r="BI199" s="233">
        <f>IF(N199="nulová",J199,0)</f>
        <v>0</v>
      </c>
      <c r="BJ199" s="17" t="s">
        <v>81</v>
      </c>
      <c r="BK199" s="233">
        <f>ROUND(I199*H199,2)</f>
        <v>0</v>
      </c>
      <c r="BL199" s="17" t="s">
        <v>230</v>
      </c>
      <c r="BM199" s="232" t="s">
        <v>524</v>
      </c>
    </row>
    <row r="200" s="13" customFormat="1">
      <c r="A200" s="13"/>
      <c r="B200" s="234"/>
      <c r="C200" s="235"/>
      <c r="D200" s="236" t="s">
        <v>160</v>
      </c>
      <c r="E200" s="237" t="s">
        <v>1</v>
      </c>
      <c r="F200" s="238" t="s">
        <v>299</v>
      </c>
      <c r="G200" s="235"/>
      <c r="H200" s="239">
        <v>27.199999999999999</v>
      </c>
      <c r="I200" s="240"/>
      <c r="J200" s="235"/>
      <c r="K200" s="235"/>
      <c r="L200" s="241"/>
      <c r="M200" s="242"/>
      <c r="N200" s="243"/>
      <c r="O200" s="243"/>
      <c r="P200" s="243"/>
      <c r="Q200" s="243"/>
      <c r="R200" s="243"/>
      <c r="S200" s="243"/>
      <c r="T200" s="244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45" t="s">
        <v>160</v>
      </c>
      <c r="AU200" s="245" t="s">
        <v>83</v>
      </c>
      <c r="AV200" s="13" t="s">
        <v>83</v>
      </c>
      <c r="AW200" s="13" t="s">
        <v>30</v>
      </c>
      <c r="AX200" s="13" t="s">
        <v>81</v>
      </c>
      <c r="AY200" s="245" t="s">
        <v>141</v>
      </c>
    </row>
    <row r="201" s="2" customFormat="1" ht="24.15" customHeight="1">
      <c r="A201" s="38"/>
      <c r="B201" s="39"/>
      <c r="C201" s="220" t="s">
        <v>315</v>
      </c>
      <c r="D201" s="220" t="s">
        <v>146</v>
      </c>
      <c r="E201" s="221" t="s">
        <v>301</v>
      </c>
      <c r="F201" s="222" t="s">
        <v>302</v>
      </c>
      <c r="G201" s="223" t="s">
        <v>158</v>
      </c>
      <c r="H201" s="224">
        <v>13.6</v>
      </c>
      <c r="I201" s="225"/>
      <c r="J201" s="226">
        <f>ROUND(I201*H201,2)</f>
        <v>0</v>
      </c>
      <c r="K201" s="227"/>
      <c r="L201" s="44"/>
      <c r="M201" s="228" t="s">
        <v>1</v>
      </c>
      <c r="N201" s="229" t="s">
        <v>38</v>
      </c>
      <c r="O201" s="91"/>
      <c r="P201" s="230">
        <f>O201*H201</f>
        <v>0</v>
      </c>
      <c r="Q201" s="230">
        <v>0.0075799999999999999</v>
      </c>
      <c r="R201" s="230">
        <f>Q201*H201</f>
        <v>0.103088</v>
      </c>
      <c r="S201" s="230">
        <v>0</v>
      </c>
      <c r="T201" s="231">
        <f>S201*H201</f>
        <v>0</v>
      </c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R201" s="232" t="s">
        <v>230</v>
      </c>
      <c r="AT201" s="232" t="s">
        <v>146</v>
      </c>
      <c r="AU201" s="232" t="s">
        <v>83</v>
      </c>
      <c r="AY201" s="17" t="s">
        <v>141</v>
      </c>
      <c r="BE201" s="233">
        <f>IF(N201="základní",J201,0)</f>
        <v>0</v>
      </c>
      <c r="BF201" s="233">
        <f>IF(N201="snížená",J201,0)</f>
        <v>0</v>
      </c>
      <c r="BG201" s="233">
        <f>IF(N201="zákl. přenesená",J201,0)</f>
        <v>0</v>
      </c>
      <c r="BH201" s="233">
        <f>IF(N201="sníž. přenesená",J201,0)</f>
        <v>0</v>
      </c>
      <c r="BI201" s="233">
        <f>IF(N201="nulová",J201,0)</f>
        <v>0</v>
      </c>
      <c r="BJ201" s="17" t="s">
        <v>81</v>
      </c>
      <c r="BK201" s="233">
        <f>ROUND(I201*H201,2)</f>
        <v>0</v>
      </c>
      <c r="BL201" s="17" t="s">
        <v>230</v>
      </c>
      <c r="BM201" s="232" t="s">
        <v>525</v>
      </c>
    </row>
    <row r="202" s="13" customFormat="1">
      <c r="A202" s="13"/>
      <c r="B202" s="234"/>
      <c r="C202" s="235"/>
      <c r="D202" s="236" t="s">
        <v>160</v>
      </c>
      <c r="E202" s="237" t="s">
        <v>1</v>
      </c>
      <c r="F202" s="238" t="s">
        <v>87</v>
      </c>
      <c r="G202" s="235"/>
      <c r="H202" s="239">
        <v>13.6</v>
      </c>
      <c r="I202" s="240"/>
      <c r="J202" s="235"/>
      <c r="K202" s="235"/>
      <c r="L202" s="241"/>
      <c r="M202" s="242"/>
      <c r="N202" s="243"/>
      <c r="O202" s="243"/>
      <c r="P202" s="243"/>
      <c r="Q202" s="243"/>
      <c r="R202" s="243"/>
      <c r="S202" s="243"/>
      <c r="T202" s="244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45" t="s">
        <v>160</v>
      </c>
      <c r="AU202" s="245" t="s">
        <v>83</v>
      </c>
      <c r="AV202" s="13" t="s">
        <v>83</v>
      </c>
      <c r="AW202" s="13" t="s">
        <v>30</v>
      </c>
      <c r="AX202" s="13" t="s">
        <v>81</v>
      </c>
      <c r="AY202" s="245" t="s">
        <v>141</v>
      </c>
    </row>
    <row r="203" s="2" customFormat="1" ht="37.8" customHeight="1">
      <c r="A203" s="38"/>
      <c r="B203" s="39"/>
      <c r="C203" s="220" t="s">
        <v>312</v>
      </c>
      <c r="D203" s="220" t="s">
        <v>146</v>
      </c>
      <c r="E203" s="221" t="s">
        <v>305</v>
      </c>
      <c r="F203" s="222" t="s">
        <v>306</v>
      </c>
      <c r="G203" s="223" t="s">
        <v>158</v>
      </c>
      <c r="H203" s="224">
        <v>13.6</v>
      </c>
      <c r="I203" s="225"/>
      <c r="J203" s="226">
        <f>ROUND(I203*H203,2)</f>
        <v>0</v>
      </c>
      <c r="K203" s="227"/>
      <c r="L203" s="44"/>
      <c r="M203" s="228" t="s">
        <v>1</v>
      </c>
      <c r="N203" s="229" t="s">
        <v>38</v>
      </c>
      <c r="O203" s="91"/>
      <c r="P203" s="230">
        <f>O203*H203</f>
        <v>0</v>
      </c>
      <c r="Q203" s="230">
        <v>0.0089999999999999993</v>
      </c>
      <c r="R203" s="230">
        <f>Q203*H203</f>
        <v>0.12239999999999998</v>
      </c>
      <c r="S203" s="230">
        <v>0</v>
      </c>
      <c r="T203" s="231">
        <f>S203*H203</f>
        <v>0</v>
      </c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R203" s="232" t="s">
        <v>230</v>
      </c>
      <c r="AT203" s="232" t="s">
        <v>146</v>
      </c>
      <c r="AU203" s="232" t="s">
        <v>83</v>
      </c>
      <c r="AY203" s="17" t="s">
        <v>141</v>
      </c>
      <c r="BE203" s="233">
        <f>IF(N203="základní",J203,0)</f>
        <v>0</v>
      </c>
      <c r="BF203" s="233">
        <f>IF(N203="snížená",J203,0)</f>
        <v>0</v>
      </c>
      <c r="BG203" s="233">
        <f>IF(N203="zákl. přenesená",J203,0)</f>
        <v>0</v>
      </c>
      <c r="BH203" s="233">
        <f>IF(N203="sníž. přenesená",J203,0)</f>
        <v>0</v>
      </c>
      <c r="BI203" s="233">
        <f>IF(N203="nulová",J203,0)</f>
        <v>0</v>
      </c>
      <c r="BJ203" s="17" t="s">
        <v>81</v>
      </c>
      <c r="BK203" s="233">
        <f>ROUND(I203*H203,2)</f>
        <v>0</v>
      </c>
      <c r="BL203" s="17" t="s">
        <v>230</v>
      </c>
      <c r="BM203" s="232" t="s">
        <v>526</v>
      </c>
    </row>
    <row r="204" s="13" customFormat="1">
      <c r="A204" s="13"/>
      <c r="B204" s="234"/>
      <c r="C204" s="235"/>
      <c r="D204" s="236" t="s">
        <v>160</v>
      </c>
      <c r="E204" s="237" t="s">
        <v>1</v>
      </c>
      <c r="F204" s="238" t="s">
        <v>87</v>
      </c>
      <c r="G204" s="235"/>
      <c r="H204" s="239">
        <v>13.6</v>
      </c>
      <c r="I204" s="240"/>
      <c r="J204" s="235"/>
      <c r="K204" s="235"/>
      <c r="L204" s="241"/>
      <c r="M204" s="242"/>
      <c r="N204" s="243"/>
      <c r="O204" s="243"/>
      <c r="P204" s="243"/>
      <c r="Q204" s="243"/>
      <c r="R204" s="243"/>
      <c r="S204" s="243"/>
      <c r="T204" s="244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45" t="s">
        <v>160</v>
      </c>
      <c r="AU204" s="245" t="s">
        <v>83</v>
      </c>
      <c r="AV204" s="13" t="s">
        <v>83</v>
      </c>
      <c r="AW204" s="13" t="s">
        <v>30</v>
      </c>
      <c r="AX204" s="13" t="s">
        <v>81</v>
      </c>
      <c r="AY204" s="245" t="s">
        <v>141</v>
      </c>
    </row>
    <row r="205" s="2" customFormat="1" ht="24.15" customHeight="1">
      <c r="A205" s="38"/>
      <c r="B205" s="39"/>
      <c r="C205" s="257" t="s">
        <v>328</v>
      </c>
      <c r="D205" s="257" t="s">
        <v>309</v>
      </c>
      <c r="E205" s="258" t="s">
        <v>310</v>
      </c>
      <c r="F205" s="259" t="s">
        <v>311</v>
      </c>
      <c r="G205" s="260" t="s">
        <v>158</v>
      </c>
      <c r="H205" s="261">
        <v>15.640000000000001</v>
      </c>
      <c r="I205" s="262"/>
      <c r="J205" s="263">
        <f>ROUND(I205*H205,2)</f>
        <v>0</v>
      </c>
      <c r="K205" s="264"/>
      <c r="L205" s="265"/>
      <c r="M205" s="266" t="s">
        <v>1</v>
      </c>
      <c r="N205" s="267" t="s">
        <v>38</v>
      </c>
      <c r="O205" s="91"/>
      <c r="P205" s="230">
        <f>O205*H205</f>
        <v>0</v>
      </c>
      <c r="Q205" s="230">
        <v>0.023</v>
      </c>
      <c r="R205" s="230">
        <f>Q205*H205</f>
        <v>0.35971999999999998</v>
      </c>
      <c r="S205" s="230">
        <v>0</v>
      </c>
      <c r="T205" s="231">
        <f>S205*H205</f>
        <v>0</v>
      </c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R205" s="232" t="s">
        <v>312</v>
      </c>
      <c r="AT205" s="232" t="s">
        <v>309</v>
      </c>
      <c r="AU205" s="232" t="s">
        <v>83</v>
      </c>
      <c r="AY205" s="17" t="s">
        <v>141</v>
      </c>
      <c r="BE205" s="233">
        <f>IF(N205="základní",J205,0)</f>
        <v>0</v>
      </c>
      <c r="BF205" s="233">
        <f>IF(N205="snížená",J205,0)</f>
        <v>0</v>
      </c>
      <c r="BG205" s="233">
        <f>IF(N205="zákl. přenesená",J205,0)</f>
        <v>0</v>
      </c>
      <c r="BH205" s="233">
        <f>IF(N205="sníž. přenesená",J205,0)</f>
        <v>0</v>
      </c>
      <c r="BI205" s="233">
        <f>IF(N205="nulová",J205,0)</f>
        <v>0</v>
      </c>
      <c r="BJ205" s="17" t="s">
        <v>81</v>
      </c>
      <c r="BK205" s="233">
        <f>ROUND(I205*H205,2)</f>
        <v>0</v>
      </c>
      <c r="BL205" s="17" t="s">
        <v>230</v>
      </c>
      <c r="BM205" s="232" t="s">
        <v>527</v>
      </c>
    </row>
    <row r="206" s="13" customFormat="1">
      <c r="A206" s="13"/>
      <c r="B206" s="234"/>
      <c r="C206" s="235"/>
      <c r="D206" s="236" t="s">
        <v>160</v>
      </c>
      <c r="E206" s="235"/>
      <c r="F206" s="238" t="s">
        <v>528</v>
      </c>
      <c r="G206" s="235"/>
      <c r="H206" s="239">
        <v>15.640000000000001</v>
      </c>
      <c r="I206" s="240"/>
      <c r="J206" s="235"/>
      <c r="K206" s="235"/>
      <c r="L206" s="241"/>
      <c r="M206" s="242"/>
      <c r="N206" s="243"/>
      <c r="O206" s="243"/>
      <c r="P206" s="243"/>
      <c r="Q206" s="243"/>
      <c r="R206" s="243"/>
      <c r="S206" s="243"/>
      <c r="T206" s="244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45" t="s">
        <v>160</v>
      </c>
      <c r="AU206" s="245" t="s">
        <v>83</v>
      </c>
      <c r="AV206" s="13" t="s">
        <v>83</v>
      </c>
      <c r="AW206" s="13" t="s">
        <v>4</v>
      </c>
      <c r="AX206" s="13" t="s">
        <v>81</v>
      </c>
      <c r="AY206" s="245" t="s">
        <v>141</v>
      </c>
    </row>
    <row r="207" s="2" customFormat="1" ht="24.15" customHeight="1">
      <c r="A207" s="38"/>
      <c r="B207" s="39"/>
      <c r="C207" s="220" t="s">
        <v>333</v>
      </c>
      <c r="D207" s="220" t="s">
        <v>146</v>
      </c>
      <c r="E207" s="221" t="s">
        <v>316</v>
      </c>
      <c r="F207" s="222" t="s">
        <v>317</v>
      </c>
      <c r="G207" s="223" t="s">
        <v>158</v>
      </c>
      <c r="H207" s="224">
        <v>13.6</v>
      </c>
      <c r="I207" s="225"/>
      <c r="J207" s="226">
        <f>ROUND(I207*H207,2)</f>
        <v>0</v>
      </c>
      <c r="K207" s="227"/>
      <c r="L207" s="44"/>
      <c r="M207" s="228" t="s">
        <v>1</v>
      </c>
      <c r="N207" s="229" t="s">
        <v>38</v>
      </c>
      <c r="O207" s="91"/>
      <c r="P207" s="230">
        <f>O207*H207</f>
        <v>0</v>
      </c>
      <c r="Q207" s="230">
        <v>0.0015</v>
      </c>
      <c r="R207" s="230">
        <f>Q207*H207</f>
        <v>0.020400000000000001</v>
      </c>
      <c r="S207" s="230">
        <v>0</v>
      </c>
      <c r="T207" s="231">
        <f>S207*H207</f>
        <v>0</v>
      </c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R207" s="232" t="s">
        <v>230</v>
      </c>
      <c r="AT207" s="232" t="s">
        <v>146</v>
      </c>
      <c r="AU207" s="232" t="s">
        <v>83</v>
      </c>
      <c r="AY207" s="17" t="s">
        <v>141</v>
      </c>
      <c r="BE207" s="233">
        <f>IF(N207="základní",J207,0)</f>
        <v>0</v>
      </c>
      <c r="BF207" s="233">
        <f>IF(N207="snížená",J207,0)</f>
        <v>0</v>
      </c>
      <c r="BG207" s="233">
        <f>IF(N207="zákl. přenesená",J207,0)</f>
        <v>0</v>
      </c>
      <c r="BH207" s="233">
        <f>IF(N207="sníž. přenesená",J207,0)</f>
        <v>0</v>
      </c>
      <c r="BI207" s="233">
        <f>IF(N207="nulová",J207,0)</f>
        <v>0</v>
      </c>
      <c r="BJ207" s="17" t="s">
        <v>81</v>
      </c>
      <c r="BK207" s="233">
        <f>ROUND(I207*H207,2)</f>
        <v>0</v>
      </c>
      <c r="BL207" s="17" t="s">
        <v>230</v>
      </c>
      <c r="BM207" s="232" t="s">
        <v>529</v>
      </c>
    </row>
    <row r="208" s="13" customFormat="1">
      <c r="A208" s="13"/>
      <c r="B208" s="234"/>
      <c r="C208" s="235"/>
      <c r="D208" s="236" t="s">
        <v>160</v>
      </c>
      <c r="E208" s="237" t="s">
        <v>1</v>
      </c>
      <c r="F208" s="238" t="s">
        <v>87</v>
      </c>
      <c r="G208" s="235"/>
      <c r="H208" s="239">
        <v>13.6</v>
      </c>
      <c r="I208" s="240"/>
      <c r="J208" s="235"/>
      <c r="K208" s="235"/>
      <c r="L208" s="241"/>
      <c r="M208" s="242"/>
      <c r="N208" s="243"/>
      <c r="O208" s="243"/>
      <c r="P208" s="243"/>
      <c r="Q208" s="243"/>
      <c r="R208" s="243"/>
      <c r="S208" s="243"/>
      <c r="T208" s="244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45" t="s">
        <v>160</v>
      </c>
      <c r="AU208" s="245" t="s">
        <v>83</v>
      </c>
      <c r="AV208" s="13" t="s">
        <v>83</v>
      </c>
      <c r="AW208" s="13" t="s">
        <v>30</v>
      </c>
      <c r="AX208" s="13" t="s">
        <v>81</v>
      </c>
      <c r="AY208" s="245" t="s">
        <v>141</v>
      </c>
    </row>
    <row r="209" s="2" customFormat="1" ht="24.15" customHeight="1">
      <c r="A209" s="38"/>
      <c r="B209" s="39"/>
      <c r="C209" s="220" t="s">
        <v>337</v>
      </c>
      <c r="D209" s="220" t="s">
        <v>146</v>
      </c>
      <c r="E209" s="221" t="s">
        <v>320</v>
      </c>
      <c r="F209" s="222" t="s">
        <v>321</v>
      </c>
      <c r="G209" s="223" t="s">
        <v>186</v>
      </c>
      <c r="H209" s="224">
        <v>0.61399999999999999</v>
      </c>
      <c r="I209" s="225"/>
      <c r="J209" s="226">
        <f>ROUND(I209*H209,2)</f>
        <v>0</v>
      </c>
      <c r="K209" s="227"/>
      <c r="L209" s="44"/>
      <c r="M209" s="228" t="s">
        <v>1</v>
      </c>
      <c r="N209" s="229" t="s">
        <v>38</v>
      </c>
      <c r="O209" s="91"/>
      <c r="P209" s="230">
        <f>O209*H209</f>
        <v>0</v>
      </c>
      <c r="Q209" s="230">
        <v>0</v>
      </c>
      <c r="R209" s="230">
        <f>Q209*H209</f>
        <v>0</v>
      </c>
      <c r="S209" s="230">
        <v>0</v>
      </c>
      <c r="T209" s="231">
        <f>S209*H209</f>
        <v>0</v>
      </c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R209" s="232" t="s">
        <v>230</v>
      </c>
      <c r="AT209" s="232" t="s">
        <v>146</v>
      </c>
      <c r="AU209" s="232" t="s">
        <v>83</v>
      </c>
      <c r="AY209" s="17" t="s">
        <v>141</v>
      </c>
      <c r="BE209" s="233">
        <f>IF(N209="základní",J209,0)</f>
        <v>0</v>
      </c>
      <c r="BF209" s="233">
        <f>IF(N209="snížená",J209,0)</f>
        <v>0</v>
      </c>
      <c r="BG209" s="233">
        <f>IF(N209="zákl. přenesená",J209,0)</f>
        <v>0</v>
      </c>
      <c r="BH209" s="233">
        <f>IF(N209="sníž. přenesená",J209,0)</f>
        <v>0</v>
      </c>
      <c r="BI209" s="233">
        <f>IF(N209="nulová",J209,0)</f>
        <v>0</v>
      </c>
      <c r="BJ209" s="17" t="s">
        <v>81</v>
      </c>
      <c r="BK209" s="233">
        <f>ROUND(I209*H209,2)</f>
        <v>0</v>
      </c>
      <c r="BL209" s="17" t="s">
        <v>230</v>
      </c>
      <c r="BM209" s="232" t="s">
        <v>530</v>
      </c>
    </row>
    <row r="210" s="12" customFormat="1" ht="22.8" customHeight="1">
      <c r="A210" s="12"/>
      <c r="B210" s="204"/>
      <c r="C210" s="205"/>
      <c r="D210" s="206" t="s">
        <v>72</v>
      </c>
      <c r="E210" s="218" t="s">
        <v>323</v>
      </c>
      <c r="F210" s="218" t="s">
        <v>324</v>
      </c>
      <c r="G210" s="205"/>
      <c r="H210" s="205"/>
      <c r="I210" s="208"/>
      <c r="J210" s="219">
        <f>BK210</f>
        <v>0</v>
      </c>
      <c r="K210" s="205"/>
      <c r="L210" s="210"/>
      <c r="M210" s="211"/>
      <c r="N210" s="212"/>
      <c r="O210" s="212"/>
      <c r="P210" s="213">
        <f>SUM(P211:P241)</f>
        <v>0</v>
      </c>
      <c r="Q210" s="212"/>
      <c r="R210" s="213">
        <f>SUM(R211:R241)</f>
        <v>1.3688425799999999</v>
      </c>
      <c r="S210" s="212"/>
      <c r="T210" s="214">
        <f>SUM(T211:T241)</f>
        <v>0</v>
      </c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R210" s="215" t="s">
        <v>83</v>
      </c>
      <c r="AT210" s="216" t="s">
        <v>72</v>
      </c>
      <c r="AU210" s="216" t="s">
        <v>81</v>
      </c>
      <c r="AY210" s="215" t="s">
        <v>141</v>
      </c>
      <c r="BK210" s="217">
        <f>SUM(BK211:BK241)</f>
        <v>0</v>
      </c>
    </row>
    <row r="211" s="2" customFormat="1" ht="16.5" customHeight="1">
      <c r="A211" s="38"/>
      <c r="B211" s="39"/>
      <c r="C211" s="220" t="s">
        <v>346</v>
      </c>
      <c r="D211" s="220" t="s">
        <v>146</v>
      </c>
      <c r="E211" s="221" t="s">
        <v>325</v>
      </c>
      <c r="F211" s="222" t="s">
        <v>326</v>
      </c>
      <c r="G211" s="223" t="s">
        <v>158</v>
      </c>
      <c r="H211" s="224">
        <v>55.744999999999997</v>
      </c>
      <c r="I211" s="225"/>
      <c r="J211" s="226">
        <f>ROUND(I211*H211,2)</f>
        <v>0</v>
      </c>
      <c r="K211" s="227"/>
      <c r="L211" s="44"/>
      <c r="M211" s="228" t="s">
        <v>1</v>
      </c>
      <c r="N211" s="229" t="s">
        <v>38</v>
      </c>
      <c r="O211" s="91"/>
      <c r="P211" s="230">
        <f>O211*H211</f>
        <v>0</v>
      </c>
      <c r="Q211" s="230">
        <v>0</v>
      </c>
      <c r="R211" s="230">
        <f>Q211*H211</f>
        <v>0</v>
      </c>
      <c r="S211" s="230">
        <v>0</v>
      </c>
      <c r="T211" s="231">
        <f>S211*H211</f>
        <v>0</v>
      </c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232" t="s">
        <v>230</v>
      </c>
      <c r="AT211" s="232" t="s">
        <v>146</v>
      </c>
      <c r="AU211" s="232" t="s">
        <v>83</v>
      </c>
      <c r="AY211" s="17" t="s">
        <v>141</v>
      </c>
      <c r="BE211" s="233">
        <f>IF(N211="základní",J211,0)</f>
        <v>0</v>
      </c>
      <c r="BF211" s="233">
        <f>IF(N211="snížená",J211,0)</f>
        <v>0</v>
      </c>
      <c r="BG211" s="233">
        <f>IF(N211="zákl. přenesená",J211,0)</f>
        <v>0</v>
      </c>
      <c r="BH211" s="233">
        <f>IF(N211="sníž. přenesená",J211,0)</f>
        <v>0</v>
      </c>
      <c r="BI211" s="233">
        <f>IF(N211="nulová",J211,0)</f>
        <v>0</v>
      </c>
      <c r="BJ211" s="17" t="s">
        <v>81</v>
      </c>
      <c r="BK211" s="233">
        <f>ROUND(I211*H211,2)</f>
        <v>0</v>
      </c>
      <c r="BL211" s="17" t="s">
        <v>230</v>
      </c>
      <c r="BM211" s="232" t="s">
        <v>531</v>
      </c>
    </row>
    <row r="212" s="13" customFormat="1">
      <c r="A212" s="13"/>
      <c r="B212" s="234"/>
      <c r="C212" s="235"/>
      <c r="D212" s="236" t="s">
        <v>160</v>
      </c>
      <c r="E212" s="237" t="s">
        <v>1</v>
      </c>
      <c r="F212" s="238" t="s">
        <v>90</v>
      </c>
      <c r="G212" s="235"/>
      <c r="H212" s="239">
        <v>55.744999999999997</v>
      </c>
      <c r="I212" s="240"/>
      <c r="J212" s="235"/>
      <c r="K212" s="235"/>
      <c r="L212" s="241"/>
      <c r="M212" s="242"/>
      <c r="N212" s="243"/>
      <c r="O212" s="243"/>
      <c r="P212" s="243"/>
      <c r="Q212" s="243"/>
      <c r="R212" s="243"/>
      <c r="S212" s="243"/>
      <c r="T212" s="244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45" t="s">
        <v>160</v>
      </c>
      <c r="AU212" s="245" t="s">
        <v>83</v>
      </c>
      <c r="AV212" s="13" t="s">
        <v>83</v>
      </c>
      <c r="AW212" s="13" t="s">
        <v>30</v>
      </c>
      <c r="AX212" s="13" t="s">
        <v>81</v>
      </c>
      <c r="AY212" s="245" t="s">
        <v>141</v>
      </c>
    </row>
    <row r="213" s="2" customFormat="1" ht="16.5" customHeight="1">
      <c r="A213" s="38"/>
      <c r="B213" s="39"/>
      <c r="C213" s="220" t="s">
        <v>350</v>
      </c>
      <c r="D213" s="220" t="s">
        <v>146</v>
      </c>
      <c r="E213" s="221" t="s">
        <v>329</v>
      </c>
      <c r="F213" s="222" t="s">
        <v>330</v>
      </c>
      <c r="G213" s="223" t="s">
        <v>158</v>
      </c>
      <c r="H213" s="224">
        <v>111.49</v>
      </c>
      <c r="I213" s="225"/>
      <c r="J213" s="226">
        <f>ROUND(I213*H213,2)</f>
        <v>0</v>
      </c>
      <c r="K213" s="227"/>
      <c r="L213" s="44"/>
      <c r="M213" s="228" t="s">
        <v>1</v>
      </c>
      <c r="N213" s="229" t="s">
        <v>38</v>
      </c>
      <c r="O213" s="91"/>
      <c r="P213" s="230">
        <f>O213*H213</f>
        <v>0</v>
      </c>
      <c r="Q213" s="230">
        <v>0.00029999999999999997</v>
      </c>
      <c r="R213" s="230">
        <f>Q213*H213</f>
        <v>0.033446999999999998</v>
      </c>
      <c r="S213" s="230">
        <v>0</v>
      </c>
      <c r="T213" s="231">
        <f>S213*H213</f>
        <v>0</v>
      </c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R213" s="232" t="s">
        <v>230</v>
      </c>
      <c r="AT213" s="232" t="s">
        <v>146</v>
      </c>
      <c r="AU213" s="232" t="s">
        <v>83</v>
      </c>
      <c r="AY213" s="17" t="s">
        <v>141</v>
      </c>
      <c r="BE213" s="233">
        <f>IF(N213="základní",J213,0)</f>
        <v>0</v>
      </c>
      <c r="BF213" s="233">
        <f>IF(N213="snížená",J213,0)</f>
        <v>0</v>
      </c>
      <c r="BG213" s="233">
        <f>IF(N213="zákl. přenesená",J213,0)</f>
        <v>0</v>
      </c>
      <c r="BH213" s="233">
        <f>IF(N213="sníž. přenesená",J213,0)</f>
        <v>0</v>
      </c>
      <c r="BI213" s="233">
        <f>IF(N213="nulová",J213,0)</f>
        <v>0</v>
      </c>
      <c r="BJ213" s="17" t="s">
        <v>81</v>
      </c>
      <c r="BK213" s="233">
        <f>ROUND(I213*H213,2)</f>
        <v>0</v>
      </c>
      <c r="BL213" s="17" t="s">
        <v>230</v>
      </c>
      <c r="BM213" s="232" t="s">
        <v>532</v>
      </c>
    </row>
    <row r="214" s="13" customFormat="1">
      <c r="A214" s="13"/>
      <c r="B214" s="234"/>
      <c r="C214" s="235"/>
      <c r="D214" s="236" t="s">
        <v>160</v>
      </c>
      <c r="E214" s="237" t="s">
        <v>1</v>
      </c>
      <c r="F214" s="238" t="s">
        <v>332</v>
      </c>
      <c r="G214" s="235"/>
      <c r="H214" s="239">
        <v>111.49</v>
      </c>
      <c r="I214" s="240"/>
      <c r="J214" s="235"/>
      <c r="K214" s="235"/>
      <c r="L214" s="241"/>
      <c r="M214" s="242"/>
      <c r="N214" s="243"/>
      <c r="O214" s="243"/>
      <c r="P214" s="243"/>
      <c r="Q214" s="243"/>
      <c r="R214" s="243"/>
      <c r="S214" s="243"/>
      <c r="T214" s="244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45" t="s">
        <v>160</v>
      </c>
      <c r="AU214" s="245" t="s">
        <v>83</v>
      </c>
      <c r="AV214" s="13" t="s">
        <v>83</v>
      </c>
      <c r="AW214" s="13" t="s">
        <v>30</v>
      </c>
      <c r="AX214" s="13" t="s">
        <v>81</v>
      </c>
      <c r="AY214" s="245" t="s">
        <v>141</v>
      </c>
    </row>
    <row r="215" s="2" customFormat="1" ht="24.15" customHeight="1">
      <c r="A215" s="38"/>
      <c r="B215" s="39"/>
      <c r="C215" s="220" t="s">
        <v>358</v>
      </c>
      <c r="D215" s="220" t="s">
        <v>146</v>
      </c>
      <c r="E215" s="221" t="s">
        <v>334</v>
      </c>
      <c r="F215" s="222" t="s">
        <v>335</v>
      </c>
      <c r="G215" s="223" t="s">
        <v>158</v>
      </c>
      <c r="H215" s="224">
        <v>55.744999999999997</v>
      </c>
      <c r="I215" s="225"/>
      <c r="J215" s="226">
        <f>ROUND(I215*H215,2)</f>
        <v>0</v>
      </c>
      <c r="K215" s="227"/>
      <c r="L215" s="44"/>
      <c r="M215" s="228" t="s">
        <v>1</v>
      </c>
      <c r="N215" s="229" t="s">
        <v>38</v>
      </c>
      <c r="O215" s="91"/>
      <c r="P215" s="230">
        <f>O215*H215</f>
        <v>0</v>
      </c>
      <c r="Q215" s="230">
        <v>0.0015</v>
      </c>
      <c r="R215" s="230">
        <f>Q215*H215</f>
        <v>0.083617499999999997</v>
      </c>
      <c r="S215" s="230">
        <v>0</v>
      </c>
      <c r="T215" s="231">
        <f>S215*H215</f>
        <v>0</v>
      </c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R215" s="232" t="s">
        <v>230</v>
      </c>
      <c r="AT215" s="232" t="s">
        <v>146</v>
      </c>
      <c r="AU215" s="232" t="s">
        <v>83</v>
      </c>
      <c r="AY215" s="17" t="s">
        <v>141</v>
      </c>
      <c r="BE215" s="233">
        <f>IF(N215="základní",J215,0)</f>
        <v>0</v>
      </c>
      <c r="BF215" s="233">
        <f>IF(N215="snížená",J215,0)</f>
        <v>0</v>
      </c>
      <c r="BG215" s="233">
        <f>IF(N215="zákl. přenesená",J215,0)</f>
        <v>0</v>
      </c>
      <c r="BH215" s="233">
        <f>IF(N215="sníž. přenesená",J215,0)</f>
        <v>0</v>
      </c>
      <c r="BI215" s="233">
        <f>IF(N215="nulová",J215,0)</f>
        <v>0</v>
      </c>
      <c r="BJ215" s="17" t="s">
        <v>81</v>
      </c>
      <c r="BK215" s="233">
        <f>ROUND(I215*H215,2)</f>
        <v>0</v>
      </c>
      <c r="BL215" s="17" t="s">
        <v>230</v>
      </c>
      <c r="BM215" s="232" t="s">
        <v>533</v>
      </c>
    </row>
    <row r="216" s="13" customFormat="1">
      <c r="A216" s="13"/>
      <c r="B216" s="234"/>
      <c r="C216" s="235"/>
      <c r="D216" s="236" t="s">
        <v>160</v>
      </c>
      <c r="E216" s="237" t="s">
        <v>1</v>
      </c>
      <c r="F216" s="238" t="s">
        <v>90</v>
      </c>
      <c r="G216" s="235"/>
      <c r="H216" s="239">
        <v>55.744999999999997</v>
      </c>
      <c r="I216" s="240"/>
      <c r="J216" s="235"/>
      <c r="K216" s="235"/>
      <c r="L216" s="241"/>
      <c r="M216" s="242"/>
      <c r="N216" s="243"/>
      <c r="O216" s="243"/>
      <c r="P216" s="243"/>
      <c r="Q216" s="243"/>
      <c r="R216" s="243"/>
      <c r="S216" s="243"/>
      <c r="T216" s="244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45" t="s">
        <v>160</v>
      </c>
      <c r="AU216" s="245" t="s">
        <v>83</v>
      </c>
      <c r="AV216" s="13" t="s">
        <v>83</v>
      </c>
      <c r="AW216" s="13" t="s">
        <v>30</v>
      </c>
      <c r="AX216" s="13" t="s">
        <v>81</v>
      </c>
      <c r="AY216" s="245" t="s">
        <v>141</v>
      </c>
    </row>
    <row r="217" s="2" customFormat="1" ht="24.15" customHeight="1">
      <c r="A217" s="38"/>
      <c r="B217" s="39"/>
      <c r="C217" s="220" t="s">
        <v>363</v>
      </c>
      <c r="D217" s="220" t="s">
        <v>146</v>
      </c>
      <c r="E217" s="221" t="s">
        <v>338</v>
      </c>
      <c r="F217" s="222" t="s">
        <v>339</v>
      </c>
      <c r="G217" s="223" t="s">
        <v>340</v>
      </c>
      <c r="H217" s="224">
        <v>24.190000000000001</v>
      </c>
      <c r="I217" s="225"/>
      <c r="J217" s="226">
        <f>ROUND(I217*H217,2)</f>
        <v>0</v>
      </c>
      <c r="K217" s="227"/>
      <c r="L217" s="44"/>
      <c r="M217" s="228" t="s">
        <v>1</v>
      </c>
      <c r="N217" s="229" t="s">
        <v>38</v>
      </c>
      <c r="O217" s="91"/>
      <c r="P217" s="230">
        <f>O217*H217</f>
        <v>0</v>
      </c>
      <c r="Q217" s="230">
        <v>0.00027999999999999998</v>
      </c>
      <c r="R217" s="230">
        <f>Q217*H217</f>
        <v>0.0067732000000000001</v>
      </c>
      <c r="S217" s="230">
        <v>0</v>
      </c>
      <c r="T217" s="231">
        <f>S217*H217</f>
        <v>0</v>
      </c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R217" s="232" t="s">
        <v>230</v>
      </c>
      <c r="AT217" s="232" t="s">
        <v>146</v>
      </c>
      <c r="AU217" s="232" t="s">
        <v>83</v>
      </c>
      <c r="AY217" s="17" t="s">
        <v>141</v>
      </c>
      <c r="BE217" s="233">
        <f>IF(N217="základní",J217,0)</f>
        <v>0</v>
      </c>
      <c r="BF217" s="233">
        <f>IF(N217="snížená",J217,0)</f>
        <v>0</v>
      </c>
      <c r="BG217" s="233">
        <f>IF(N217="zákl. přenesená",J217,0)</f>
        <v>0</v>
      </c>
      <c r="BH217" s="233">
        <f>IF(N217="sníž. přenesená",J217,0)</f>
        <v>0</v>
      </c>
      <c r="BI217" s="233">
        <f>IF(N217="nulová",J217,0)</f>
        <v>0</v>
      </c>
      <c r="BJ217" s="17" t="s">
        <v>81</v>
      </c>
      <c r="BK217" s="233">
        <f>ROUND(I217*H217,2)</f>
        <v>0</v>
      </c>
      <c r="BL217" s="17" t="s">
        <v>230</v>
      </c>
      <c r="BM217" s="232" t="s">
        <v>534</v>
      </c>
    </row>
    <row r="218" s="13" customFormat="1">
      <c r="A218" s="13"/>
      <c r="B218" s="234"/>
      <c r="C218" s="235"/>
      <c r="D218" s="236" t="s">
        <v>160</v>
      </c>
      <c r="E218" s="237" t="s">
        <v>1</v>
      </c>
      <c r="F218" s="238" t="s">
        <v>535</v>
      </c>
      <c r="G218" s="235"/>
      <c r="H218" s="239">
        <v>6.8700000000000001</v>
      </c>
      <c r="I218" s="240"/>
      <c r="J218" s="235"/>
      <c r="K218" s="235"/>
      <c r="L218" s="241"/>
      <c r="M218" s="242"/>
      <c r="N218" s="243"/>
      <c r="O218" s="243"/>
      <c r="P218" s="243"/>
      <c r="Q218" s="243"/>
      <c r="R218" s="243"/>
      <c r="S218" s="243"/>
      <c r="T218" s="244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45" t="s">
        <v>160</v>
      </c>
      <c r="AU218" s="245" t="s">
        <v>83</v>
      </c>
      <c r="AV218" s="13" t="s">
        <v>83</v>
      </c>
      <c r="AW218" s="13" t="s">
        <v>30</v>
      </c>
      <c r="AX218" s="13" t="s">
        <v>73</v>
      </c>
      <c r="AY218" s="245" t="s">
        <v>141</v>
      </c>
    </row>
    <row r="219" s="13" customFormat="1">
      <c r="A219" s="13"/>
      <c r="B219" s="234"/>
      <c r="C219" s="235"/>
      <c r="D219" s="236" t="s">
        <v>160</v>
      </c>
      <c r="E219" s="237" t="s">
        <v>1</v>
      </c>
      <c r="F219" s="238" t="s">
        <v>536</v>
      </c>
      <c r="G219" s="235"/>
      <c r="H219" s="239">
        <v>10.960000000000001</v>
      </c>
      <c r="I219" s="240"/>
      <c r="J219" s="235"/>
      <c r="K219" s="235"/>
      <c r="L219" s="241"/>
      <c r="M219" s="242"/>
      <c r="N219" s="243"/>
      <c r="O219" s="243"/>
      <c r="P219" s="243"/>
      <c r="Q219" s="243"/>
      <c r="R219" s="243"/>
      <c r="S219" s="243"/>
      <c r="T219" s="244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45" t="s">
        <v>160</v>
      </c>
      <c r="AU219" s="245" t="s">
        <v>83</v>
      </c>
      <c r="AV219" s="13" t="s">
        <v>83</v>
      </c>
      <c r="AW219" s="13" t="s">
        <v>30</v>
      </c>
      <c r="AX219" s="13" t="s">
        <v>73</v>
      </c>
      <c r="AY219" s="245" t="s">
        <v>141</v>
      </c>
    </row>
    <row r="220" s="13" customFormat="1">
      <c r="A220" s="13"/>
      <c r="B220" s="234"/>
      <c r="C220" s="235"/>
      <c r="D220" s="236" t="s">
        <v>160</v>
      </c>
      <c r="E220" s="237" t="s">
        <v>1</v>
      </c>
      <c r="F220" s="238" t="s">
        <v>537</v>
      </c>
      <c r="G220" s="235"/>
      <c r="H220" s="239">
        <v>3.1800000000000002</v>
      </c>
      <c r="I220" s="240"/>
      <c r="J220" s="235"/>
      <c r="K220" s="235"/>
      <c r="L220" s="241"/>
      <c r="M220" s="242"/>
      <c r="N220" s="243"/>
      <c r="O220" s="243"/>
      <c r="P220" s="243"/>
      <c r="Q220" s="243"/>
      <c r="R220" s="243"/>
      <c r="S220" s="243"/>
      <c r="T220" s="244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45" t="s">
        <v>160</v>
      </c>
      <c r="AU220" s="245" t="s">
        <v>83</v>
      </c>
      <c r="AV220" s="13" t="s">
        <v>83</v>
      </c>
      <c r="AW220" s="13" t="s">
        <v>30</v>
      </c>
      <c r="AX220" s="13" t="s">
        <v>73</v>
      </c>
      <c r="AY220" s="245" t="s">
        <v>141</v>
      </c>
    </row>
    <row r="221" s="13" customFormat="1">
      <c r="A221" s="13"/>
      <c r="B221" s="234"/>
      <c r="C221" s="235"/>
      <c r="D221" s="236" t="s">
        <v>160</v>
      </c>
      <c r="E221" s="237" t="s">
        <v>1</v>
      </c>
      <c r="F221" s="238" t="s">
        <v>538</v>
      </c>
      <c r="G221" s="235"/>
      <c r="H221" s="239">
        <v>3.1800000000000002</v>
      </c>
      <c r="I221" s="240"/>
      <c r="J221" s="235"/>
      <c r="K221" s="235"/>
      <c r="L221" s="241"/>
      <c r="M221" s="242"/>
      <c r="N221" s="243"/>
      <c r="O221" s="243"/>
      <c r="P221" s="243"/>
      <c r="Q221" s="243"/>
      <c r="R221" s="243"/>
      <c r="S221" s="243"/>
      <c r="T221" s="244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45" t="s">
        <v>160</v>
      </c>
      <c r="AU221" s="245" t="s">
        <v>83</v>
      </c>
      <c r="AV221" s="13" t="s">
        <v>83</v>
      </c>
      <c r="AW221" s="13" t="s">
        <v>30</v>
      </c>
      <c r="AX221" s="13" t="s">
        <v>73</v>
      </c>
      <c r="AY221" s="245" t="s">
        <v>141</v>
      </c>
    </row>
    <row r="222" s="14" customFormat="1">
      <c r="A222" s="14"/>
      <c r="B222" s="246"/>
      <c r="C222" s="247"/>
      <c r="D222" s="236" t="s">
        <v>160</v>
      </c>
      <c r="E222" s="248" t="s">
        <v>1</v>
      </c>
      <c r="F222" s="249" t="s">
        <v>165</v>
      </c>
      <c r="G222" s="247"/>
      <c r="H222" s="250">
        <v>24.190000000000001</v>
      </c>
      <c r="I222" s="251"/>
      <c r="J222" s="247"/>
      <c r="K222" s="247"/>
      <c r="L222" s="252"/>
      <c r="M222" s="253"/>
      <c r="N222" s="254"/>
      <c r="O222" s="254"/>
      <c r="P222" s="254"/>
      <c r="Q222" s="254"/>
      <c r="R222" s="254"/>
      <c r="S222" s="254"/>
      <c r="T222" s="255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56" t="s">
        <v>160</v>
      </c>
      <c r="AU222" s="256" t="s">
        <v>83</v>
      </c>
      <c r="AV222" s="14" t="s">
        <v>150</v>
      </c>
      <c r="AW222" s="14" t="s">
        <v>30</v>
      </c>
      <c r="AX222" s="14" t="s">
        <v>81</v>
      </c>
      <c r="AY222" s="256" t="s">
        <v>141</v>
      </c>
    </row>
    <row r="223" s="2" customFormat="1" ht="16.5" customHeight="1">
      <c r="A223" s="38"/>
      <c r="B223" s="39"/>
      <c r="C223" s="220" t="s">
        <v>371</v>
      </c>
      <c r="D223" s="220" t="s">
        <v>146</v>
      </c>
      <c r="E223" s="221" t="s">
        <v>347</v>
      </c>
      <c r="F223" s="222" t="s">
        <v>348</v>
      </c>
      <c r="G223" s="223" t="s">
        <v>158</v>
      </c>
      <c r="H223" s="224">
        <v>55.744999999999997</v>
      </c>
      <c r="I223" s="225"/>
      <c r="J223" s="226">
        <f>ROUND(I223*H223,2)</f>
        <v>0</v>
      </c>
      <c r="K223" s="227"/>
      <c r="L223" s="44"/>
      <c r="M223" s="228" t="s">
        <v>1</v>
      </c>
      <c r="N223" s="229" t="s">
        <v>38</v>
      </c>
      <c r="O223" s="91"/>
      <c r="P223" s="230">
        <f>O223*H223</f>
        <v>0</v>
      </c>
      <c r="Q223" s="230">
        <v>0.0044999999999999997</v>
      </c>
      <c r="R223" s="230">
        <f>Q223*H223</f>
        <v>0.25085249999999998</v>
      </c>
      <c r="S223" s="230">
        <v>0</v>
      </c>
      <c r="T223" s="231">
        <f>S223*H223</f>
        <v>0</v>
      </c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R223" s="232" t="s">
        <v>230</v>
      </c>
      <c r="AT223" s="232" t="s">
        <v>146</v>
      </c>
      <c r="AU223" s="232" t="s">
        <v>83</v>
      </c>
      <c r="AY223" s="17" t="s">
        <v>141</v>
      </c>
      <c r="BE223" s="233">
        <f>IF(N223="základní",J223,0)</f>
        <v>0</v>
      </c>
      <c r="BF223" s="233">
        <f>IF(N223="snížená",J223,0)</f>
        <v>0</v>
      </c>
      <c r="BG223" s="233">
        <f>IF(N223="zákl. přenesená",J223,0)</f>
        <v>0</v>
      </c>
      <c r="BH223" s="233">
        <f>IF(N223="sníž. přenesená",J223,0)</f>
        <v>0</v>
      </c>
      <c r="BI223" s="233">
        <f>IF(N223="nulová",J223,0)</f>
        <v>0</v>
      </c>
      <c r="BJ223" s="17" t="s">
        <v>81</v>
      </c>
      <c r="BK223" s="233">
        <f>ROUND(I223*H223,2)</f>
        <v>0</v>
      </c>
      <c r="BL223" s="17" t="s">
        <v>230</v>
      </c>
      <c r="BM223" s="232" t="s">
        <v>539</v>
      </c>
    </row>
    <row r="224" s="13" customFormat="1">
      <c r="A224" s="13"/>
      <c r="B224" s="234"/>
      <c r="C224" s="235"/>
      <c r="D224" s="236" t="s">
        <v>160</v>
      </c>
      <c r="E224" s="237" t="s">
        <v>1</v>
      </c>
      <c r="F224" s="238" t="s">
        <v>90</v>
      </c>
      <c r="G224" s="235"/>
      <c r="H224" s="239">
        <v>55.744999999999997</v>
      </c>
      <c r="I224" s="240"/>
      <c r="J224" s="235"/>
      <c r="K224" s="235"/>
      <c r="L224" s="241"/>
      <c r="M224" s="242"/>
      <c r="N224" s="243"/>
      <c r="O224" s="243"/>
      <c r="P224" s="243"/>
      <c r="Q224" s="243"/>
      <c r="R224" s="243"/>
      <c r="S224" s="243"/>
      <c r="T224" s="244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45" t="s">
        <v>160</v>
      </c>
      <c r="AU224" s="245" t="s">
        <v>83</v>
      </c>
      <c r="AV224" s="13" t="s">
        <v>83</v>
      </c>
      <c r="AW224" s="13" t="s">
        <v>30</v>
      </c>
      <c r="AX224" s="13" t="s">
        <v>81</v>
      </c>
      <c r="AY224" s="245" t="s">
        <v>141</v>
      </c>
    </row>
    <row r="225" s="2" customFormat="1" ht="21.75" customHeight="1">
      <c r="A225" s="38"/>
      <c r="B225" s="39"/>
      <c r="C225" s="220" t="s">
        <v>382</v>
      </c>
      <c r="D225" s="220" t="s">
        <v>146</v>
      </c>
      <c r="E225" s="221" t="s">
        <v>351</v>
      </c>
      <c r="F225" s="222" t="s">
        <v>352</v>
      </c>
      <c r="G225" s="223" t="s">
        <v>340</v>
      </c>
      <c r="H225" s="224">
        <v>46.789999999999999</v>
      </c>
      <c r="I225" s="225"/>
      <c r="J225" s="226">
        <f>ROUND(I225*H225,2)</f>
        <v>0</v>
      </c>
      <c r="K225" s="227"/>
      <c r="L225" s="44"/>
      <c r="M225" s="228" t="s">
        <v>1</v>
      </c>
      <c r="N225" s="229" t="s">
        <v>38</v>
      </c>
      <c r="O225" s="91"/>
      <c r="P225" s="230">
        <f>O225*H225</f>
        <v>0</v>
      </c>
      <c r="Q225" s="230">
        <v>0.00020000000000000001</v>
      </c>
      <c r="R225" s="230">
        <f>Q225*H225</f>
        <v>0.009358</v>
      </c>
      <c r="S225" s="230">
        <v>0</v>
      </c>
      <c r="T225" s="231">
        <f>S225*H225</f>
        <v>0</v>
      </c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R225" s="232" t="s">
        <v>230</v>
      </c>
      <c r="AT225" s="232" t="s">
        <v>146</v>
      </c>
      <c r="AU225" s="232" t="s">
        <v>83</v>
      </c>
      <c r="AY225" s="17" t="s">
        <v>141</v>
      </c>
      <c r="BE225" s="233">
        <f>IF(N225="základní",J225,0)</f>
        <v>0</v>
      </c>
      <c r="BF225" s="233">
        <f>IF(N225="snížená",J225,0)</f>
        <v>0</v>
      </c>
      <c r="BG225" s="233">
        <f>IF(N225="zákl. přenesená",J225,0)</f>
        <v>0</v>
      </c>
      <c r="BH225" s="233">
        <f>IF(N225="sníž. přenesená",J225,0)</f>
        <v>0</v>
      </c>
      <c r="BI225" s="233">
        <f>IF(N225="nulová",J225,0)</f>
        <v>0</v>
      </c>
      <c r="BJ225" s="17" t="s">
        <v>81</v>
      </c>
      <c r="BK225" s="233">
        <f>ROUND(I225*H225,2)</f>
        <v>0</v>
      </c>
      <c r="BL225" s="17" t="s">
        <v>230</v>
      </c>
      <c r="BM225" s="232" t="s">
        <v>540</v>
      </c>
    </row>
    <row r="226" s="13" customFormat="1">
      <c r="A226" s="13"/>
      <c r="B226" s="234"/>
      <c r="C226" s="235"/>
      <c r="D226" s="236" t="s">
        <v>160</v>
      </c>
      <c r="E226" s="237" t="s">
        <v>1</v>
      </c>
      <c r="F226" s="238" t="s">
        <v>541</v>
      </c>
      <c r="G226" s="235"/>
      <c r="H226" s="239">
        <v>13.085000000000001</v>
      </c>
      <c r="I226" s="240"/>
      <c r="J226" s="235"/>
      <c r="K226" s="235"/>
      <c r="L226" s="241"/>
      <c r="M226" s="242"/>
      <c r="N226" s="243"/>
      <c r="O226" s="243"/>
      <c r="P226" s="243"/>
      <c r="Q226" s="243"/>
      <c r="R226" s="243"/>
      <c r="S226" s="243"/>
      <c r="T226" s="244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45" t="s">
        <v>160</v>
      </c>
      <c r="AU226" s="245" t="s">
        <v>83</v>
      </c>
      <c r="AV226" s="13" t="s">
        <v>83</v>
      </c>
      <c r="AW226" s="13" t="s">
        <v>30</v>
      </c>
      <c r="AX226" s="13" t="s">
        <v>73</v>
      </c>
      <c r="AY226" s="245" t="s">
        <v>141</v>
      </c>
    </row>
    <row r="227" s="13" customFormat="1">
      <c r="A227" s="13"/>
      <c r="B227" s="234"/>
      <c r="C227" s="235"/>
      <c r="D227" s="236" t="s">
        <v>160</v>
      </c>
      <c r="E227" s="237" t="s">
        <v>1</v>
      </c>
      <c r="F227" s="238" t="s">
        <v>542</v>
      </c>
      <c r="G227" s="235"/>
      <c r="H227" s="239">
        <v>21.004999999999999</v>
      </c>
      <c r="I227" s="240"/>
      <c r="J227" s="235"/>
      <c r="K227" s="235"/>
      <c r="L227" s="241"/>
      <c r="M227" s="242"/>
      <c r="N227" s="243"/>
      <c r="O227" s="243"/>
      <c r="P227" s="243"/>
      <c r="Q227" s="243"/>
      <c r="R227" s="243"/>
      <c r="S227" s="243"/>
      <c r="T227" s="244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45" t="s">
        <v>160</v>
      </c>
      <c r="AU227" s="245" t="s">
        <v>83</v>
      </c>
      <c r="AV227" s="13" t="s">
        <v>83</v>
      </c>
      <c r="AW227" s="13" t="s">
        <v>30</v>
      </c>
      <c r="AX227" s="13" t="s">
        <v>73</v>
      </c>
      <c r="AY227" s="245" t="s">
        <v>141</v>
      </c>
    </row>
    <row r="228" s="13" customFormat="1">
      <c r="A228" s="13"/>
      <c r="B228" s="234"/>
      <c r="C228" s="235"/>
      <c r="D228" s="236" t="s">
        <v>160</v>
      </c>
      <c r="E228" s="237" t="s">
        <v>1</v>
      </c>
      <c r="F228" s="238" t="s">
        <v>543</v>
      </c>
      <c r="G228" s="235"/>
      <c r="H228" s="239">
        <v>8</v>
      </c>
      <c r="I228" s="240"/>
      <c r="J228" s="235"/>
      <c r="K228" s="235"/>
      <c r="L228" s="241"/>
      <c r="M228" s="242"/>
      <c r="N228" s="243"/>
      <c r="O228" s="243"/>
      <c r="P228" s="243"/>
      <c r="Q228" s="243"/>
      <c r="R228" s="243"/>
      <c r="S228" s="243"/>
      <c r="T228" s="244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45" t="s">
        <v>160</v>
      </c>
      <c r="AU228" s="245" t="s">
        <v>83</v>
      </c>
      <c r="AV228" s="13" t="s">
        <v>83</v>
      </c>
      <c r="AW228" s="13" t="s">
        <v>30</v>
      </c>
      <c r="AX228" s="13" t="s">
        <v>73</v>
      </c>
      <c r="AY228" s="245" t="s">
        <v>141</v>
      </c>
    </row>
    <row r="229" s="13" customFormat="1">
      <c r="A229" s="13"/>
      <c r="B229" s="234"/>
      <c r="C229" s="235"/>
      <c r="D229" s="236" t="s">
        <v>160</v>
      </c>
      <c r="E229" s="237" t="s">
        <v>1</v>
      </c>
      <c r="F229" s="238" t="s">
        <v>544</v>
      </c>
      <c r="G229" s="235"/>
      <c r="H229" s="239">
        <v>4.7000000000000002</v>
      </c>
      <c r="I229" s="240"/>
      <c r="J229" s="235"/>
      <c r="K229" s="235"/>
      <c r="L229" s="241"/>
      <c r="M229" s="242"/>
      <c r="N229" s="243"/>
      <c r="O229" s="243"/>
      <c r="P229" s="243"/>
      <c r="Q229" s="243"/>
      <c r="R229" s="243"/>
      <c r="S229" s="243"/>
      <c r="T229" s="244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45" t="s">
        <v>160</v>
      </c>
      <c r="AU229" s="245" t="s">
        <v>83</v>
      </c>
      <c r="AV229" s="13" t="s">
        <v>83</v>
      </c>
      <c r="AW229" s="13" t="s">
        <v>30</v>
      </c>
      <c r="AX229" s="13" t="s">
        <v>73</v>
      </c>
      <c r="AY229" s="245" t="s">
        <v>141</v>
      </c>
    </row>
    <row r="230" s="14" customFormat="1">
      <c r="A230" s="14"/>
      <c r="B230" s="246"/>
      <c r="C230" s="247"/>
      <c r="D230" s="236" t="s">
        <v>160</v>
      </c>
      <c r="E230" s="248" t="s">
        <v>1</v>
      </c>
      <c r="F230" s="249" t="s">
        <v>165</v>
      </c>
      <c r="G230" s="247"/>
      <c r="H230" s="250">
        <v>46.789999999999999</v>
      </c>
      <c r="I230" s="251"/>
      <c r="J230" s="247"/>
      <c r="K230" s="247"/>
      <c r="L230" s="252"/>
      <c r="M230" s="253"/>
      <c r="N230" s="254"/>
      <c r="O230" s="254"/>
      <c r="P230" s="254"/>
      <c r="Q230" s="254"/>
      <c r="R230" s="254"/>
      <c r="S230" s="254"/>
      <c r="T230" s="255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T230" s="256" t="s">
        <v>160</v>
      </c>
      <c r="AU230" s="256" t="s">
        <v>83</v>
      </c>
      <c r="AV230" s="14" t="s">
        <v>150</v>
      </c>
      <c r="AW230" s="14" t="s">
        <v>30</v>
      </c>
      <c r="AX230" s="14" t="s">
        <v>81</v>
      </c>
      <c r="AY230" s="256" t="s">
        <v>141</v>
      </c>
    </row>
    <row r="231" s="2" customFormat="1" ht="24.15" customHeight="1">
      <c r="A231" s="38"/>
      <c r="B231" s="39"/>
      <c r="C231" s="257" t="s">
        <v>387</v>
      </c>
      <c r="D231" s="257" t="s">
        <v>309</v>
      </c>
      <c r="E231" s="258" t="s">
        <v>359</v>
      </c>
      <c r="F231" s="259" t="s">
        <v>360</v>
      </c>
      <c r="G231" s="260" t="s">
        <v>340</v>
      </c>
      <c r="H231" s="261">
        <v>51.469000000000001</v>
      </c>
      <c r="I231" s="262"/>
      <c r="J231" s="263">
        <f>ROUND(I231*H231,2)</f>
        <v>0</v>
      </c>
      <c r="K231" s="264"/>
      <c r="L231" s="265"/>
      <c r="M231" s="266" t="s">
        <v>1</v>
      </c>
      <c r="N231" s="267" t="s">
        <v>38</v>
      </c>
      <c r="O231" s="91"/>
      <c r="P231" s="230">
        <f>O231*H231</f>
        <v>0</v>
      </c>
      <c r="Q231" s="230">
        <v>2.0000000000000002E-05</v>
      </c>
      <c r="R231" s="230">
        <f>Q231*H231</f>
        <v>0.0010293800000000001</v>
      </c>
      <c r="S231" s="230">
        <v>0</v>
      </c>
      <c r="T231" s="231">
        <f>S231*H231</f>
        <v>0</v>
      </c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R231" s="232" t="s">
        <v>312</v>
      </c>
      <c r="AT231" s="232" t="s">
        <v>309</v>
      </c>
      <c r="AU231" s="232" t="s">
        <v>83</v>
      </c>
      <c r="AY231" s="17" t="s">
        <v>141</v>
      </c>
      <c r="BE231" s="233">
        <f>IF(N231="základní",J231,0)</f>
        <v>0</v>
      </c>
      <c r="BF231" s="233">
        <f>IF(N231="snížená",J231,0)</f>
        <v>0</v>
      </c>
      <c r="BG231" s="233">
        <f>IF(N231="zákl. přenesená",J231,0)</f>
        <v>0</v>
      </c>
      <c r="BH231" s="233">
        <f>IF(N231="sníž. přenesená",J231,0)</f>
        <v>0</v>
      </c>
      <c r="BI231" s="233">
        <f>IF(N231="nulová",J231,0)</f>
        <v>0</v>
      </c>
      <c r="BJ231" s="17" t="s">
        <v>81</v>
      </c>
      <c r="BK231" s="233">
        <f>ROUND(I231*H231,2)</f>
        <v>0</v>
      </c>
      <c r="BL231" s="17" t="s">
        <v>230</v>
      </c>
      <c r="BM231" s="232" t="s">
        <v>545</v>
      </c>
    </row>
    <row r="232" s="13" customFormat="1">
      <c r="A232" s="13"/>
      <c r="B232" s="234"/>
      <c r="C232" s="235"/>
      <c r="D232" s="236" t="s">
        <v>160</v>
      </c>
      <c r="E232" s="235"/>
      <c r="F232" s="238" t="s">
        <v>546</v>
      </c>
      <c r="G232" s="235"/>
      <c r="H232" s="239">
        <v>51.469000000000001</v>
      </c>
      <c r="I232" s="240"/>
      <c r="J232" s="235"/>
      <c r="K232" s="235"/>
      <c r="L232" s="241"/>
      <c r="M232" s="242"/>
      <c r="N232" s="243"/>
      <c r="O232" s="243"/>
      <c r="P232" s="243"/>
      <c r="Q232" s="243"/>
      <c r="R232" s="243"/>
      <c r="S232" s="243"/>
      <c r="T232" s="244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45" t="s">
        <v>160</v>
      </c>
      <c r="AU232" s="245" t="s">
        <v>83</v>
      </c>
      <c r="AV232" s="13" t="s">
        <v>83</v>
      </c>
      <c r="AW232" s="13" t="s">
        <v>4</v>
      </c>
      <c r="AX232" s="13" t="s">
        <v>81</v>
      </c>
      <c r="AY232" s="245" t="s">
        <v>141</v>
      </c>
    </row>
    <row r="233" s="2" customFormat="1" ht="37.8" customHeight="1">
      <c r="A233" s="38"/>
      <c r="B233" s="39"/>
      <c r="C233" s="220" t="s">
        <v>393</v>
      </c>
      <c r="D233" s="220" t="s">
        <v>146</v>
      </c>
      <c r="E233" s="221" t="s">
        <v>364</v>
      </c>
      <c r="F233" s="222" t="s">
        <v>365</v>
      </c>
      <c r="G233" s="223" t="s">
        <v>158</v>
      </c>
      <c r="H233" s="224">
        <v>55.744999999999997</v>
      </c>
      <c r="I233" s="225"/>
      <c r="J233" s="226">
        <f>ROUND(I233*H233,2)</f>
        <v>0</v>
      </c>
      <c r="K233" s="227"/>
      <c r="L233" s="44"/>
      <c r="M233" s="228" t="s">
        <v>1</v>
      </c>
      <c r="N233" s="229" t="s">
        <v>38</v>
      </c>
      <c r="O233" s="91"/>
      <c r="P233" s="230">
        <f>O233*H233</f>
        <v>0</v>
      </c>
      <c r="Q233" s="230">
        <v>0.0089999999999999993</v>
      </c>
      <c r="R233" s="230">
        <f>Q233*H233</f>
        <v>0.50170499999999996</v>
      </c>
      <c r="S233" s="230">
        <v>0</v>
      </c>
      <c r="T233" s="231">
        <f>S233*H233</f>
        <v>0</v>
      </c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R233" s="232" t="s">
        <v>230</v>
      </c>
      <c r="AT233" s="232" t="s">
        <v>146</v>
      </c>
      <c r="AU233" s="232" t="s">
        <v>83</v>
      </c>
      <c r="AY233" s="17" t="s">
        <v>141</v>
      </c>
      <c r="BE233" s="233">
        <f>IF(N233="základní",J233,0)</f>
        <v>0</v>
      </c>
      <c r="BF233" s="233">
        <f>IF(N233="snížená",J233,0)</f>
        <v>0</v>
      </c>
      <c r="BG233" s="233">
        <f>IF(N233="zákl. přenesená",J233,0)</f>
        <v>0</v>
      </c>
      <c r="BH233" s="233">
        <f>IF(N233="sníž. přenesená",J233,0)</f>
        <v>0</v>
      </c>
      <c r="BI233" s="233">
        <f>IF(N233="nulová",J233,0)</f>
        <v>0</v>
      </c>
      <c r="BJ233" s="17" t="s">
        <v>81</v>
      </c>
      <c r="BK233" s="233">
        <f>ROUND(I233*H233,2)</f>
        <v>0</v>
      </c>
      <c r="BL233" s="17" t="s">
        <v>230</v>
      </c>
      <c r="BM233" s="232" t="s">
        <v>547</v>
      </c>
    </row>
    <row r="234" s="13" customFormat="1">
      <c r="A234" s="13"/>
      <c r="B234" s="234"/>
      <c r="C234" s="235"/>
      <c r="D234" s="236" t="s">
        <v>160</v>
      </c>
      <c r="E234" s="237" t="s">
        <v>1</v>
      </c>
      <c r="F234" s="238" t="s">
        <v>548</v>
      </c>
      <c r="G234" s="235"/>
      <c r="H234" s="239">
        <v>18.233000000000001</v>
      </c>
      <c r="I234" s="240"/>
      <c r="J234" s="235"/>
      <c r="K234" s="235"/>
      <c r="L234" s="241"/>
      <c r="M234" s="242"/>
      <c r="N234" s="243"/>
      <c r="O234" s="243"/>
      <c r="P234" s="243"/>
      <c r="Q234" s="243"/>
      <c r="R234" s="243"/>
      <c r="S234" s="243"/>
      <c r="T234" s="244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45" t="s">
        <v>160</v>
      </c>
      <c r="AU234" s="245" t="s">
        <v>83</v>
      </c>
      <c r="AV234" s="13" t="s">
        <v>83</v>
      </c>
      <c r="AW234" s="13" t="s">
        <v>30</v>
      </c>
      <c r="AX234" s="13" t="s">
        <v>73</v>
      </c>
      <c r="AY234" s="245" t="s">
        <v>141</v>
      </c>
    </row>
    <row r="235" s="13" customFormat="1">
      <c r="A235" s="13"/>
      <c r="B235" s="234"/>
      <c r="C235" s="235"/>
      <c r="D235" s="236" t="s">
        <v>160</v>
      </c>
      <c r="E235" s="237" t="s">
        <v>1</v>
      </c>
      <c r="F235" s="238" t="s">
        <v>549</v>
      </c>
      <c r="G235" s="235"/>
      <c r="H235" s="239">
        <v>28.867999999999999</v>
      </c>
      <c r="I235" s="240"/>
      <c r="J235" s="235"/>
      <c r="K235" s="235"/>
      <c r="L235" s="241"/>
      <c r="M235" s="242"/>
      <c r="N235" s="243"/>
      <c r="O235" s="243"/>
      <c r="P235" s="243"/>
      <c r="Q235" s="243"/>
      <c r="R235" s="243"/>
      <c r="S235" s="243"/>
      <c r="T235" s="244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45" t="s">
        <v>160</v>
      </c>
      <c r="AU235" s="245" t="s">
        <v>83</v>
      </c>
      <c r="AV235" s="13" t="s">
        <v>83</v>
      </c>
      <c r="AW235" s="13" t="s">
        <v>30</v>
      </c>
      <c r="AX235" s="13" t="s">
        <v>73</v>
      </c>
      <c r="AY235" s="245" t="s">
        <v>141</v>
      </c>
    </row>
    <row r="236" s="13" customFormat="1">
      <c r="A236" s="13"/>
      <c r="B236" s="234"/>
      <c r="C236" s="235"/>
      <c r="D236" s="236" t="s">
        <v>160</v>
      </c>
      <c r="E236" s="237" t="s">
        <v>1</v>
      </c>
      <c r="F236" s="238" t="s">
        <v>550</v>
      </c>
      <c r="G236" s="235"/>
      <c r="H236" s="239">
        <v>8.6440000000000001</v>
      </c>
      <c r="I236" s="240"/>
      <c r="J236" s="235"/>
      <c r="K236" s="235"/>
      <c r="L236" s="241"/>
      <c r="M236" s="242"/>
      <c r="N236" s="243"/>
      <c r="O236" s="243"/>
      <c r="P236" s="243"/>
      <c r="Q236" s="243"/>
      <c r="R236" s="243"/>
      <c r="S236" s="243"/>
      <c r="T236" s="244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45" t="s">
        <v>160</v>
      </c>
      <c r="AU236" s="245" t="s">
        <v>83</v>
      </c>
      <c r="AV236" s="13" t="s">
        <v>83</v>
      </c>
      <c r="AW236" s="13" t="s">
        <v>30</v>
      </c>
      <c r="AX236" s="13" t="s">
        <v>73</v>
      </c>
      <c r="AY236" s="245" t="s">
        <v>141</v>
      </c>
    </row>
    <row r="237" s="15" customFormat="1">
      <c r="A237" s="15"/>
      <c r="B237" s="273"/>
      <c r="C237" s="274"/>
      <c r="D237" s="236" t="s">
        <v>160</v>
      </c>
      <c r="E237" s="275" t="s">
        <v>1</v>
      </c>
      <c r="F237" s="276" t="s">
        <v>551</v>
      </c>
      <c r="G237" s="274"/>
      <c r="H237" s="275" t="s">
        <v>1</v>
      </c>
      <c r="I237" s="277"/>
      <c r="J237" s="274"/>
      <c r="K237" s="274"/>
      <c r="L237" s="278"/>
      <c r="M237" s="279"/>
      <c r="N237" s="280"/>
      <c r="O237" s="280"/>
      <c r="P237" s="280"/>
      <c r="Q237" s="280"/>
      <c r="R237" s="280"/>
      <c r="S237" s="280"/>
      <c r="T237" s="281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T237" s="282" t="s">
        <v>160</v>
      </c>
      <c r="AU237" s="282" t="s">
        <v>83</v>
      </c>
      <c r="AV237" s="15" t="s">
        <v>81</v>
      </c>
      <c r="AW237" s="15" t="s">
        <v>30</v>
      </c>
      <c r="AX237" s="15" t="s">
        <v>73</v>
      </c>
      <c r="AY237" s="282" t="s">
        <v>141</v>
      </c>
    </row>
    <row r="238" s="14" customFormat="1">
      <c r="A238" s="14"/>
      <c r="B238" s="246"/>
      <c r="C238" s="247"/>
      <c r="D238" s="236" t="s">
        <v>160</v>
      </c>
      <c r="E238" s="248" t="s">
        <v>90</v>
      </c>
      <c r="F238" s="249" t="s">
        <v>165</v>
      </c>
      <c r="G238" s="247"/>
      <c r="H238" s="250">
        <v>55.744999999999997</v>
      </c>
      <c r="I238" s="251"/>
      <c r="J238" s="247"/>
      <c r="K238" s="247"/>
      <c r="L238" s="252"/>
      <c r="M238" s="253"/>
      <c r="N238" s="254"/>
      <c r="O238" s="254"/>
      <c r="P238" s="254"/>
      <c r="Q238" s="254"/>
      <c r="R238" s="254"/>
      <c r="S238" s="254"/>
      <c r="T238" s="255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56" t="s">
        <v>160</v>
      </c>
      <c r="AU238" s="256" t="s">
        <v>83</v>
      </c>
      <c r="AV238" s="14" t="s">
        <v>150</v>
      </c>
      <c r="AW238" s="14" t="s">
        <v>30</v>
      </c>
      <c r="AX238" s="14" t="s">
        <v>81</v>
      </c>
      <c r="AY238" s="256" t="s">
        <v>141</v>
      </c>
    </row>
    <row r="239" s="2" customFormat="1" ht="24.15" customHeight="1">
      <c r="A239" s="38"/>
      <c r="B239" s="39"/>
      <c r="C239" s="257" t="s">
        <v>399</v>
      </c>
      <c r="D239" s="257" t="s">
        <v>309</v>
      </c>
      <c r="E239" s="258" t="s">
        <v>372</v>
      </c>
      <c r="F239" s="259" t="s">
        <v>373</v>
      </c>
      <c r="G239" s="260" t="s">
        <v>158</v>
      </c>
      <c r="H239" s="261">
        <v>24.103000000000002</v>
      </c>
      <c r="I239" s="262"/>
      <c r="J239" s="263">
        <f>ROUND(I239*H239,2)</f>
        <v>0</v>
      </c>
      <c r="K239" s="264"/>
      <c r="L239" s="265"/>
      <c r="M239" s="266" t="s">
        <v>1</v>
      </c>
      <c r="N239" s="267" t="s">
        <v>38</v>
      </c>
      <c r="O239" s="91"/>
      <c r="P239" s="230">
        <f>O239*H239</f>
        <v>0</v>
      </c>
      <c r="Q239" s="230">
        <v>0.02</v>
      </c>
      <c r="R239" s="230">
        <f>Q239*H239</f>
        <v>0.48206000000000004</v>
      </c>
      <c r="S239" s="230">
        <v>0</v>
      </c>
      <c r="T239" s="231">
        <f>S239*H239</f>
        <v>0</v>
      </c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R239" s="232" t="s">
        <v>312</v>
      </c>
      <c r="AT239" s="232" t="s">
        <v>309</v>
      </c>
      <c r="AU239" s="232" t="s">
        <v>83</v>
      </c>
      <c r="AY239" s="17" t="s">
        <v>141</v>
      </c>
      <c r="BE239" s="233">
        <f>IF(N239="základní",J239,0)</f>
        <v>0</v>
      </c>
      <c r="BF239" s="233">
        <f>IF(N239="snížená",J239,0)</f>
        <v>0</v>
      </c>
      <c r="BG239" s="233">
        <f>IF(N239="zákl. přenesená",J239,0)</f>
        <v>0</v>
      </c>
      <c r="BH239" s="233">
        <f>IF(N239="sníž. přenesená",J239,0)</f>
        <v>0</v>
      </c>
      <c r="BI239" s="233">
        <f>IF(N239="nulová",J239,0)</f>
        <v>0</v>
      </c>
      <c r="BJ239" s="17" t="s">
        <v>81</v>
      </c>
      <c r="BK239" s="233">
        <f>ROUND(I239*H239,2)</f>
        <v>0</v>
      </c>
      <c r="BL239" s="17" t="s">
        <v>230</v>
      </c>
      <c r="BM239" s="232" t="s">
        <v>552</v>
      </c>
    </row>
    <row r="240" s="13" customFormat="1">
      <c r="A240" s="13"/>
      <c r="B240" s="234"/>
      <c r="C240" s="235"/>
      <c r="D240" s="236" t="s">
        <v>160</v>
      </c>
      <c r="E240" s="235"/>
      <c r="F240" s="238" t="s">
        <v>553</v>
      </c>
      <c r="G240" s="235"/>
      <c r="H240" s="239">
        <v>24.103000000000002</v>
      </c>
      <c r="I240" s="240"/>
      <c r="J240" s="235"/>
      <c r="K240" s="235"/>
      <c r="L240" s="241"/>
      <c r="M240" s="242"/>
      <c r="N240" s="243"/>
      <c r="O240" s="243"/>
      <c r="P240" s="243"/>
      <c r="Q240" s="243"/>
      <c r="R240" s="243"/>
      <c r="S240" s="243"/>
      <c r="T240" s="244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45" t="s">
        <v>160</v>
      </c>
      <c r="AU240" s="245" t="s">
        <v>83</v>
      </c>
      <c r="AV240" s="13" t="s">
        <v>83</v>
      </c>
      <c r="AW240" s="13" t="s">
        <v>4</v>
      </c>
      <c r="AX240" s="13" t="s">
        <v>81</v>
      </c>
      <c r="AY240" s="245" t="s">
        <v>141</v>
      </c>
    </row>
    <row r="241" s="2" customFormat="1" ht="24.15" customHeight="1">
      <c r="A241" s="38"/>
      <c r="B241" s="39"/>
      <c r="C241" s="220" t="s">
        <v>403</v>
      </c>
      <c r="D241" s="220" t="s">
        <v>146</v>
      </c>
      <c r="E241" s="221" t="s">
        <v>377</v>
      </c>
      <c r="F241" s="222" t="s">
        <v>378</v>
      </c>
      <c r="G241" s="223" t="s">
        <v>186</v>
      </c>
      <c r="H241" s="224">
        <v>1.369</v>
      </c>
      <c r="I241" s="225"/>
      <c r="J241" s="226">
        <f>ROUND(I241*H241,2)</f>
        <v>0</v>
      </c>
      <c r="K241" s="227"/>
      <c r="L241" s="44"/>
      <c r="M241" s="228" t="s">
        <v>1</v>
      </c>
      <c r="N241" s="229" t="s">
        <v>38</v>
      </c>
      <c r="O241" s="91"/>
      <c r="P241" s="230">
        <f>O241*H241</f>
        <v>0</v>
      </c>
      <c r="Q241" s="230">
        <v>0</v>
      </c>
      <c r="R241" s="230">
        <f>Q241*H241</f>
        <v>0</v>
      </c>
      <c r="S241" s="230">
        <v>0</v>
      </c>
      <c r="T241" s="231">
        <f>S241*H241</f>
        <v>0</v>
      </c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R241" s="232" t="s">
        <v>230</v>
      </c>
      <c r="AT241" s="232" t="s">
        <v>146</v>
      </c>
      <c r="AU241" s="232" t="s">
        <v>83</v>
      </c>
      <c r="AY241" s="17" t="s">
        <v>141</v>
      </c>
      <c r="BE241" s="233">
        <f>IF(N241="základní",J241,0)</f>
        <v>0</v>
      </c>
      <c r="BF241" s="233">
        <f>IF(N241="snížená",J241,0)</f>
        <v>0</v>
      </c>
      <c r="BG241" s="233">
        <f>IF(N241="zákl. přenesená",J241,0)</f>
        <v>0</v>
      </c>
      <c r="BH241" s="233">
        <f>IF(N241="sníž. přenesená",J241,0)</f>
        <v>0</v>
      </c>
      <c r="BI241" s="233">
        <f>IF(N241="nulová",J241,0)</f>
        <v>0</v>
      </c>
      <c r="BJ241" s="17" t="s">
        <v>81</v>
      </c>
      <c r="BK241" s="233">
        <f>ROUND(I241*H241,2)</f>
        <v>0</v>
      </c>
      <c r="BL241" s="17" t="s">
        <v>230</v>
      </c>
      <c r="BM241" s="232" t="s">
        <v>554</v>
      </c>
    </row>
    <row r="242" s="12" customFormat="1" ht="22.8" customHeight="1">
      <c r="A242" s="12"/>
      <c r="B242" s="204"/>
      <c r="C242" s="205"/>
      <c r="D242" s="206" t="s">
        <v>72</v>
      </c>
      <c r="E242" s="218" t="s">
        <v>380</v>
      </c>
      <c r="F242" s="218" t="s">
        <v>381</v>
      </c>
      <c r="G242" s="205"/>
      <c r="H242" s="205"/>
      <c r="I242" s="208"/>
      <c r="J242" s="219">
        <f>BK242</f>
        <v>0</v>
      </c>
      <c r="K242" s="205"/>
      <c r="L242" s="210"/>
      <c r="M242" s="211"/>
      <c r="N242" s="212"/>
      <c r="O242" s="212"/>
      <c r="P242" s="213">
        <f>SUM(P243:P248)</f>
        <v>0</v>
      </c>
      <c r="Q242" s="212"/>
      <c r="R242" s="213">
        <f>SUM(R243:R248)</f>
        <v>0.0011023999999999999</v>
      </c>
      <c r="S242" s="212"/>
      <c r="T242" s="214">
        <f>SUM(T243:T248)</f>
        <v>0</v>
      </c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R242" s="215" t="s">
        <v>83</v>
      </c>
      <c r="AT242" s="216" t="s">
        <v>72</v>
      </c>
      <c r="AU242" s="216" t="s">
        <v>81</v>
      </c>
      <c r="AY242" s="215" t="s">
        <v>141</v>
      </c>
      <c r="BK242" s="217">
        <f>SUM(BK243:BK248)</f>
        <v>0</v>
      </c>
    </row>
    <row r="243" s="2" customFormat="1" ht="24.15" customHeight="1">
      <c r="A243" s="38"/>
      <c r="B243" s="39"/>
      <c r="C243" s="220" t="s">
        <v>407</v>
      </c>
      <c r="D243" s="220" t="s">
        <v>146</v>
      </c>
      <c r="E243" s="221" t="s">
        <v>383</v>
      </c>
      <c r="F243" s="222" t="s">
        <v>384</v>
      </c>
      <c r="G243" s="223" t="s">
        <v>158</v>
      </c>
      <c r="H243" s="224">
        <v>4.2400000000000002</v>
      </c>
      <c r="I243" s="225"/>
      <c r="J243" s="226">
        <f>ROUND(I243*H243,2)</f>
        <v>0</v>
      </c>
      <c r="K243" s="227"/>
      <c r="L243" s="44"/>
      <c r="M243" s="228" t="s">
        <v>1</v>
      </c>
      <c r="N243" s="229" t="s">
        <v>38</v>
      </c>
      <c r="O243" s="91"/>
      <c r="P243" s="230">
        <f>O243*H243</f>
        <v>0</v>
      </c>
      <c r="Q243" s="230">
        <v>0.00012</v>
      </c>
      <c r="R243" s="230">
        <f>Q243*H243</f>
        <v>0.00050880000000000001</v>
      </c>
      <c r="S243" s="230">
        <v>0</v>
      </c>
      <c r="T243" s="231">
        <f>S243*H243</f>
        <v>0</v>
      </c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R243" s="232" t="s">
        <v>230</v>
      </c>
      <c r="AT243" s="232" t="s">
        <v>146</v>
      </c>
      <c r="AU243" s="232" t="s">
        <v>83</v>
      </c>
      <c r="AY243" s="17" t="s">
        <v>141</v>
      </c>
      <c r="BE243" s="233">
        <f>IF(N243="základní",J243,0)</f>
        <v>0</v>
      </c>
      <c r="BF243" s="233">
        <f>IF(N243="snížená",J243,0)</f>
        <v>0</v>
      </c>
      <c r="BG243" s="233">
        <f>IF(N243="zákl. přenesená",J243,0)</f>
        <v>0</v>
      </c>
      <c r="BH243" s="233">
        <f>IF(N243="sníž. přenesená",J243,0)</f>
        <v>0</v>
      </c>
      <c r="BI243" s="233">
        <f>IF(N243="nulová",J243,0)</f>
        <v>0</v>
      </c>
      <c r="BJ243" s="17" t="s">
        <v>81</v>
      </c>
      <c r="BK243" s="233">
        <f>ROUND(I243*H243,2)</f>
        <v>0</v>
      </c>
      <c r="BL243" s="17" t="s">
        <v>230</v>
      </c>
      <c r="BM243" s="232" t="s">
        <v>555</v>
      </c>
    </row>
    <row r="244" s="13" customFormat="1">
      <c r="A244" s="13"/>
      <c r="B244" s="234"/>
      <c r="C244" s="235"/>
      <c r="D244" s="236" t="s">
        <v>160</v>
      </c>
      <c r="E244" s="237" t="s">
        <v>1</v>
      </c>
      <c r="F244" s="238" t="s">
        <v>556</v>
      </c>
      <c r="G244" s="235"/>
      <c r="H244" s="239">
        <v>1.2</v>
      </c>
      <c r="I244" s="240"/>
      <c r="J244" s="235"/>
      <c r="K244" s="235"/>
      <c r="L244" s="241"/>
      <c r="M244" s="242"/>
      <c r="N244" s="243"/>
      <c r="O244" s="243"/>
      <c r="P244" s="243"/>
      <c r="Q244" s="243"/>
      <c r="R244" s="243"/>
      <c r="S244" s="243"/>
      <c r="T244" s="244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45" t="s">
        <v>160</v>
      </c>
      <c r="AU244" s="245" t="s">
        <v>83</v>
      </c>
      <c r="AV244" s="13" t="s">
        <v>83</v>
      </c>
      <c r="AW244" s="13" t="s">
        <v>30</v>
      </c>
      <c r="AX244" s="13" t="s">
        <v>73</v>
      </c>
      <c r="AY244" s="245" t="s">
        <v>141</v>
      </c>
    </row>
    <row r="245" s="13" customFormat="1">
      <c r="A245" s="13"/>
      <c r="B245" s="234"/>
      <c r="C245" s="235"/>
      <c r="D245" s="236" t="s">
        <v>160</v>
      </c>
      <c r="E245" s="237" t="s">
        <v>1</v>
      </c>
      <c r="F245" s="238" t="s">
        <v>557</v>
      </c>
      <c r="G245" s="235"/>
      <c r="H245" s="239">
        <v>3.04</v>
      </c>
      <c r="I245" s="240"/>
      <c r="J245" s="235"/>
      <c r="K245" s="235"/>
      <c r="L245" s="241"/>
      <c r="M245" s="242"/>
      <c r="N245" s="243"/>
      <c r="O245" s="243"/>
      <c r="P245" s="243"/>
      <c r="Q245" s="243"/>
      <c r="R245" s="243"/>
      <c r="S245" s="243"/>
      <c r="T245" s="244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45" t="s">
        <v>160</v>
      </c>
      <c r="AU245" s="245" t="s">
        <v>83</v>
      </c>
      <c r="AV245" s="13" t="s">
        <v>83</v>
      </c>
      <c r="AW245" s="13" t="s">
        <v>30</v>
      </c>
      <c r="AX245" s="13" t="s">
        <v>73</v>
      </c>
      <c r="AY245" s="245" t="s">
        <v>141</v>
      </c>
    </row>
    <row r="246" s="14" customFormat="1">
      <c r="A246" s="14"/>
      <c r="B246" s="246"/>
      <c r="C246" s="247"/>
      <c r="D246" s="236" t="s">
        <v>160</v>
      </c>
      <c r="E246" s="248" t="s">
        <v>93</v>
      </c>
      <c r="F246" s="249" t="s">
        <v>165</v>
      </c>
      <c r="G246" s="247"/>
      <c r="H246" s="250">
        <v>4.2400000000000002</v>
      </c>
      <c r="I246" s="251"/>
      <c r="J246" s="247"/>
      <c r="K246" s="247"/>
      <c r="L246" s="252"/>
      <c r="M246" s="253"/>
      <c r="N246" s="254"/>
      <c r="O246" s="254"/>
      <c r="P246" s="254"/>
      <c r="Q246" s="254"/>
      <c r="R246" s="254"/>
      <c r="S246" s="254"/>
      <c r="T246" s="255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56" t="s">
        <v>160</v>
      </c>
      <c r="AU246" s="256" t="s">
        <v>83</v>
      </c>
      <c r="AV246" s="14" t="s">
        <v>150</v>
      </c>
      <c r="AW246" s="14" t="s">
        <v>30</v>
      </c>
      <c r="AX246" s="14" t="s">
        <v>81</v>
      </c>
      <c r="AY246" s="256" t="s">
        <v>141</v>
      </c>
    </row>
    <row r="247" s="2" customFormat="1" ht="24.15" customHeight="1">
      <c r="A247" s="38"/>
      <c r="B247" s="39"/>
      <c r="C247" s="220" t="s">
        <v>413</v>
      </c>
      <c r="D247" s="220" t="s">
        <v>146</v>
      </c>
      <c r="E247" s="221" t="s">
        <v>388</v>
      </c>
      <c r="F247" s="222" t="s">
        <v>389</v>
      </c>
      <c r="G247" s="223" t="s">
        <v>158</v>
      </c>
      <c r="H247" s="224">
        <v>4.2400000000000002</v>
      </c>
      <c r="I247" s="225"/>
      <c r="J247" s="226">
        <f>ROUND(I247*H247,2)</f>
        <v>0</v>
      </c>
      <c r="K247" s="227"/>
      <c r="L247" s="44"/>
      <c r="M247" s="228" t="s">
        <v>1</v>
      </c>
      <c r="N247" s="229" t="s">
        <v>38</v>
      </c>
      <c r="O247" s="91"/>
      <c r="P247" s="230">
        <f>O247*H247</f>
        <v>0</v>
      </c>
      <c r="Q247" s="230">
        <v>0.00013999999999999999</v>
      </c>
      <c r="R247" s="230">
        <f>Q247*H247</f>
        <v>0.00059360000000000001</v>
      </c>
      <c r="S247" s="230">
        <v>0</v>
      </c>
      <c r="T247" s="231">
        <f>S247*H247</f>
        <v>0</v>
      </c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R247" s="232" t="s">
        <v>230</v>
      </c>
      <c r="AT247" s="232" t="s">
        <v>146</v>
      </c>
      <c r="AU247" s="232" t="s">
        <v>83</v>
      </c>
      <c r="AY247" s="17" t="s">
        <v>141</v>
      </c>
      <c r="BE247" s="233">
        <f>IF(N247="základní",J247,0)</f>
        <v>0</v>
      </c>
      <c r="BF247" s="233">
        <f>IF(N247="snížená",J247,0)</f>
        <v>0</v>
      </c>
      <c r="BG247" s="233">
        <f>IF(N247="zákl. přenesená",J247,0)</f>
        <v>0</v>
      </c>
      <c r="BH247" s="233">
        <f>IF(N247="sníž. přenesená",J247,0)</f>
        <v>0</v>
      </c>
      <c r="BI247" s="233">
        <f>IF(N247="nulová",J247,0)</f>
        <v>0</v>
      </c>
      <c r="BJ247" s="17" t="s">
        <v>81</v>
      </c>
      <c r="BK247" s="233">
        <f>ROUND(I247*H247,2)</f>
        <v>0</v>
      </c>
      <c r="BL247" s="17" t="s">
        <v>230</v>
      </c>
      <c r="BM247" s="232" t="s">
        <v>558</v>
      </c>
    </row>
    <row r="248" s="13" customFormat="1">
      <c r="A248" s="13"/>
      <c r="B248" s="234"/>
      <c r="C248" s="235"/>
      <c r="D248" s="236" t="s">
        <v>160</v>
      </c>
      <c r="E248" s="237" t="s">
        <v>1</v>
      </c>
      <c r="F248" s="238" t="s">
        <v>93</v>
      </c>
      <c r="G248" s="235"/>
      <c r="H248" s="239">
        <v>4.2400000000000002</v>
      </c>
      <c r="I248" s="240"/>
      <c r="J248" s="235"/>
      <c r="K248" s="235"/>
      <c r="L248" s="241"/>
      <c r="M248" s="242"/>
      <c r="N248" s="243"/>
      <c r="O248" s="243"/>
      <c r="P248" s="243"/>
      <c r="Q248" s="243"/>
      <c r="R248" s="243"/>
      <c r="S248" s="243"/>
      <c r="T248" s="244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45" t="s">
        <v>160</v>
      </c>
      <c r="AU248" s="245" t="s">
        <v>83</v>
      </c>
      <c r="AV248" s="13" t="s">
        <v>83</v>
      </c>
      <c r="AW248" s="13" t="s">
        <v>30</v>
      </c>
      <c r="AX248" s="13" t="s">
        <v>81</v>
      </c>
      <c r="AY248" s="245" t="s">
        <v>141</v>
      </c>
    </row>
    <row r="249" s="12" customFormat="1" ht="22.8" customHeight="1">
      <c r="A249" s="12"/>
      <c r="B249" s="204"/>
      <c r="C249" s="205"/>
      <c r="D249" s="206" t="s">
        <v>72</v>
      </c>
      <c r="E249" s="218" t="s">
        <v>391</v>
      </c>
      <c r="F249" s="218" t="s">
        <v>392</v>
      </c>
      <c r="G249" s="205"/>
      <c r="H249" s="205"/>
      <c r="I249" s="208"/>
      <c r="J249" s="219">
        <f>BK249</f>
        <v>0</v>
      </c>
      <c r="K249" s="205"/>
      <c r="L249" s="210"/>
      <c r="M249" s="211"/>
      <c r="N249" s="212"/>
      <c r="O249" s="212"/>
      <c r="P249" s="213">
        <f>SUM(P250:P259)</f>
        <v>0</v>
      </c>
      <c r="Q249" s="212"/>
      <c r="R249" s="213">
        <f>SUM(R250:R259)</f>
        <v>0.20657407999999999</v>
      </c>
      <c r="S249" s="212"/>
      <c r="T249" s="214">
        <f>SUM(T250:T259)</f>
        <v>0.0062471999999999996</v>
      </c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R249" s="215" t="s">
        <v>83</v>
      </c>
      <c r="AT249" s="216" t="s">
        <v>72</v>
      </c>
      <c r="AU249" s="216" t="s">
        <v>81</v>
      </c>
      <c r="AY249" s="215" t="s">
        <v>141</v>
      </c>
      <c r="BK249" s="217">
        <f>SUM(BK250:BK259)</f>
        <v>0</v>
      </c>
    </row>
    <row r="250" s="2" customFormat="1" ht="24.15" customHeight="1">
      <c r="A250" s="38"/>
      <c r="B250" s="39"/>
      <c r="C250" s="220" t="s">
        <v>418</v>
      </c>
      <c r="D250" s="220" t="s">
        <v>146</v>
      </c>
      <c r="E250" s="221" t="s">
        <v>394</v>
      </c>
      <c r="F250" s="222" t="s">
        <v>395</v>
      </c>
      <c r="G250" s="223" t="s">
        <v>158</v>
      </c>
      <c r="H250" s="224">
        <v>41.648000000000003</v>
      </c>
      <c r="I250" s="225"/>
      <c r="J250" s="226">
        <f>ROUND(I250*H250,2)</f>
        <v>0</v>
      </c>
      <c r="K250" s="227"/>
      <c r="L250" s="44"/>
      <c r="M250" s="228" t="s">
        <v>1</v>
      </c>
      <c r="N250" s="229" t="s">
        <v>38</v>
      </c>
      <c r="O250" s="91"/>
      <c r="P250" s="230">
        <f>O250*H250</f>
        <v>0</v>
      </c>
      <c r="Q250" s="230">
        <v>0</v>
      </c>
      <c r="R250" s="230">
        <f>Q250*H250</f>
        <v>0</v>
      </c>
      <c r="S250" s="230">
        <v>0.00014999999999999999</v>
      </c>
      <c r="T250" s="231">
        <f>S250*H250</f>
        <v>0.0062471999999999996</v>
      </c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R250" s="232" t="s">
        <v>230</v>
      </c>
      <c r="AT250" s="232" t="s">
        <v>146</v>
      </c>
      <c r="AU250" s="232" t="s">
        <v>83</v>
      </c>
      <c r="AY250" s="17" t="s">
        <v>141</v>
      </c>
      <c r="BE250" s="233">
        <f>IF(N250="základní",J250,0)</f>
        <v>0</v>
      </c>
      <c r="BF250" s="233">
        <f>IF(N250="snížená",J250,0)</f>
        <v>0</v>
      </c>
      <c r="BG250" s="233">
        <f>IF(N250="zákl. přenesená",J250,0)</f>
        <v>0</v>
      </c>
      <c r="BH250" s="233">
        <f>IF(N250="sníž. přenesená",J250,0)</f>
        <v>0</v>
      </c>
      <c r="BI250" s="233">
        <f>IF(N250="nulová",J250,0)</f>
        <v>0</v>
      </c>
      <c r="BJ250" s="17" t="s">
        <v>81</v>
      </c>
      <c r="BK250" s="233">
        <f>ROUND(I250*H250,2)</f>
        <v>0</v>
      </c>
      <c r="BL250" s="17" t="s">
        <v>230</v>
      </c>
      <c r="BM250" s="232" t="s">
        <v>559</v>
      </c>
    </row>
    <row r="251" s="13" customFormat="1">
      <c r="A251" s="13"/>
      <c r="B251" s="234"/>
      <c r="C251" s="235"/>
      <c r="D251" s="236" t="s">
        <v>160</v>
      </c>
      <c r="E251" s="237" t="s">
        <v>1</v>
      </c>
      <c r="F251" s="238" t="s">
        <v>560</v>
      </c>
      <c r="G251" s="235"/>
      <c r="H251" s="239">
        <v>14.929</v>
      </c>
      <c r="I251" s="240"/>
      <c r="J251" s="235"/>
      <c r="K251" s="235"/>
      <c r="L251" s="241"/>
      <c r="M251" s="242"/>
      <c r="N251" s="243"/>
      <c r="O251" s="243"/>
      <c r="P251" s="243"/>
      <c r="Q251" s="243"/>
      <c r="R251" s="243"/>
      <c r="S251" s="243"/>
      <c r="T251" s="244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45" t="s">
        <v>160</v>
      </c>
      <c r="AU251" s="245" t="s">
        <v>83</v>
      </c>
      <c r="AV251" s="13" t="s">
        <v>83</v>
      </c>
      <c r="AW251" s="13" t="s">
        <v>30</v>
      </c>
      <c r="AX251" s="13" t="s">
        <v>73</v>
      </c>
      <c r="AY251" s="245" t="s">
        <v>141</v>
      </c>
    </row>
    <row r="252" s="13" customFormat="1">
      <c r="A252" s="13"/>
      <c r="B252" s="234"/>
      <c r="C252" s="235"/>
      <c r="D252" s="236" t="s">
        <v>160</v>
      </c>
      <c r="E252" s="237" t="s">
        <v>1</v>
      </c>
      <c r="F252" s="238" t="s">
        <v>561</v>
      </c>
      <c r="G252" s="235"/>
      <c r="H252" s="239">
        <v>26.719000000000001</v>
      </c>
      <c r="I252" s="240"/>
      <c r="J252" s="235"/>
      <c r="K252" s="235"/>
      <c r="L252" s="241"/>
      <c r="M252" s="242"/>
      <c r="N252" s="243"/>
      <c r="O252" s="243"/>
      <c r="P252" s="243"/>
      <c r="Q252" s="243"/>
      <c r="R252" s="243"/>
      <c r="S252" s="243"/>
      <c r="T252" s="244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45" t="s">
        <v>160</v>
      </c>
      <c r="AU252" s="245" t="s">
        <v>83</v>
      </c>
      <c r="AV252" s="13" t="s">
        <v>83</v>
      </c>
      <c r="AW252" s="13" t="s">
        <v>30</v>
      </c>
      <c r="AX252" s="13" t="s">
        <v>73</v>
      </c>
      <c r="AY252" s="245" t="s">
        <v>141</v>
      </c>
    </row>
    <row r="253" s="14" customFormat="1">
      <c r="A253" s="14"/>
      <c r="B253" s="246"/>
      <c r="C253" s="247"/>
      <c r="D253" s="236" t="s">
        <v>160</v>
      </c>
      <c r="E253" s="248" t="s">
        <v>96</v>
      </c>
      <c r="F253" s="249" t="s">
        <v>165</v>
      </c>
      <c r="G253" s="247"/>
      <c r="H253" s="250">
        <v>41.648000000000003</v>
      </c>
      <c r="I253" s="251"/>
      <c r="J253" s="247"/>
      <c r="K253" s="247"/>
      <c r="L253" s="252"/>
      <c r="M253" s="253"/>
      <c r="N253" s="254"/>
      <c r="O253" s="254"/>
      <c r="P253" s="254"/>
      <c r="Q253" s="254"/>
      <c r="R253" s="254"/>
      <c r="S253" s="254"/>
      <c r="T253" s="255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56" t="s">
        <v>160</v>
      </c>
      <c r="AU253" s="256" t="s">
        <v>83</v>
      </c>
      <c r="AV253" s="14" t="s">
        <v>150</v>
      </c>
      <c r="AW253" s="14" t="s">
        <v>30</v>
      </c>
      <c r="AX253" s="14" t="s">
        <v>81</v>
      </c>
      <c r="AY253" s="256" t="s">
        <v>141</v>
      </c>
    </row>
    <row r="254" s="2" customFormat="1" ht="24.15" customHeight="1">
      <c r="A254" s="38"/>
      <c r="B254" s="39"/>
      <c r="C254" s="220" t="s">
        <v>422</v>
      </c>
      <c r="D254" s="220" t="s">
        <v>146</v>
      </c>
      <c r="E254" s="221" t="s">
        <v>400</v>
      </c>
      <c r="F254" s="222" t="s">
        <v>401</v>
      </c>
      <c r="G254" s="223" t="s">
        <v>158</v>
      </c>
      <c r="H254" s="224">
        <v>41.648000000000003</v>
      </c>
      <c r="I254" s="225"/>
      <c r="J254" s="226">
        <f>ROUND(I254*H254,2)</f>
        <v>0</v>
      </c>
      <c r="K254" s="227"/>
      <c r="L254" s="44"/>
      <c r="M254" s="228" t="s">
        <v>1</v>
      </c>
      <c r="N254" s="229" t="s">
        <v>38</v>
      </c>
      <c r="O254" s="91"/>
      <c r="P254" s="230">
        <f>O254*H254</f>
        <v>0</v>
      </c>
      <c r="Q254" s="230">
        <v>0.0044999999999999997</v>
      </c>
      <c r="R254" s="230">
        <f>Q254*H254</f>
        <v>0.187416</v>
      </c>
      <c r="S254" s="230">
        <v>0</v>
      </c>
      <c r="T254" s="231">
        <f>S254*H254</f>
        <v>0</v>
      </c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R254" s="232" t="s">
        <v>230</v>
      </c>
      <c r="AT254" s="232" t="s">
        <v>146</v>
      </c>
      <c r="AU254" s="232" t="s">
        <v>83</v>
      </c>
      <c r="AY254" s="17" t="s">
        <v>141</v>
      </c>
      <c r="BE254" s="233">
        <f>IF(N254="základní",J254,0)</f>
        <v>0</v>
      </c>
      <c r="BF254" s="233">
        <f>IF(N254="snížená",J254,0)</f>
        <v>0</v>
      </c>
      <c r="BG254" s="233">
        <f>IF(N254="zákl. přenesená",J254,0)</f>
        <v>0</v>
      </c>
      <c r="BH254" s="233">
        <f>IF(N254="sníž. přenesená",J254,0)</f>
        <v>0</v>
      </c>
      <c r="BI254" s="233">
        <f>IF(N254="nulová",J254,0)</f>
        <v>0</v>
      </c>
      <c r="BJ254" s="17" t="s">
        <v>81</v>
      </c>
      <c r="BK254" s="233">
        <f>ROUND(I254*H254,2)</f>
        <v>0</v>
      </c>
      <c r="BL254" s="17" t="s">
        <v>230</v>
      </c>
      <c r="BM254" s="232" t="s">
        <v>562</v>
      </c>
    </row>
    <row r="255" s="13" customFormat="1">
      <c r="A255" s="13"/>
      <c r="B255" s="234"/>
      <c r="C255" s="235"/>
      <c r="D255" s="236" t="s">
        <v>160</v>
      </c>
      <c r="E255" s="237" t="s">
        <v>1</v>
      </c>
      <c r="F255" s="238" t="s">
        <v>96</v>
      </c>
      <c r="G255" s="235"/>
      <c r="H255" s="239">
        <v>41.648000000000003</v>
      </c>
      <c r="I255" s="240"/>
      <c r="J255" s="235"/>
      <c r="K255" s="235"/>
      <c r="L255" s="241"/>
      <c r="M255" s="242"/>
      <c r="N255" s="243"/>
      <c r="O255" s="243"/>
      <c r="P255" s="243"/>
      <c r="Q255" s="243"/>
      <c r="R255" s="243"/>
      <c r="S255" s="243"/>
      <c r="T255" s="244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45" t="s">
        <v>160</v>
      </c>
      <c r="AU255" s="245" t="s">
        <v>83</v>
      </c>
      <c r="AV255" s="13" t="s">
        <v>83</v>
      </c>
      <c r="AW255" s="13" t="s">
        <v>30</v>
      </c>
      <c r="AX255" s="13" t="s">
        <v>81</v>
      </c>
      <c r="AY255" s="245" t="s">
        <v>141</v>
      </c>
    </row>
    <row r="256" s="2" customFormat="1" ht="24.15" customHeight="1">
      <c r="A256" s="38"/>
      <c r="B256" s="39"/>
      <c r="C256" s="220" t="s">
        <v>426</v>
      </c>
      <c r="D256" s="220" t="s">
        <v>146</v>
      </c>
      <c r="E256" s="221" t="s">
        <v>404</v>
      </c>
      <c r="F256" s="222" t="s">
        <v>405</v>
      </c>
      <c r="G256" s="223" t="s">
        <v>158</v>
      </c>
      <c r="H256" s="224">
        <v>41.648000000000003</v>
      </c>
      <c r="I256" s="225"/>
      <c r="J256" s="226">
        <f>ROUND(I256*H256,2)</f>
        <v>0</v>
      </c>
      <c r="K256" s="227"/>
      <c r="L256" s="44"/>
      <c r="M256" s="228" t="s">
        <v>1</v>
      </c>
      <c r="N256" s="229" t="s">
        <v>38</v>
      </c>
      <c r="O256" s="91"/>
      <c r="P256" s="230">
        <f>O256*H256</f>
        <v>0</v>
      </c>
      <c r="Q256" s="230">
        <v>0.00020000000000000001</v>
      </c>
      <c r="R256" s="230">
        <f>Q256*H256</f>
        <v>0.0083296000000000012</v>
      </c>
      <c r="S256" s="230">
        <v>0</v>
      </c>
      <c r="T256" s="231">
        <f>S256*H256</f>
        <v>0</v>
      </c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R256" s="232" t="s">
        <v>230</v>
      </c>
      <c r="AT256" s="232" t="s">
        <v>146</v>
      </c>
      <c r="AU256" s="232" t="s">
        <v>83</v>
      </c>
      <c r="AY256" s="17" t="s">
        <v>141</v>
      </c>
      <c r="BE256" s="233">
        <f>IF(N256="základní",J256,0)</f>
        <v>0</v>
      </c>
      <c r="BF256" s="233">
        <f>IF(N256="snížená",J256,0)</f>
        <v>0</v>
      </c>
      <c r="BG256" s="233">
        <f>IF(N256="zákl. přenesená",J256,0)</f>
        <v>0</v>
      </c>
      <c r="BH256" s="233">
        <f>IF(N256="sníž. přenesená",J256,0)</f>
        <v>0</v>
      </c>
      <c r="BI256" s="233">
        <f>IF(N256="nulová",J256,0)</f>
        <v>0</v>
      </c>
      <c r="BJ256" s="17" t="s">
        <v>81</v>
      </c>
      <c r="BK256" s="233">
        <f>ROUND(I256*H256,2)</f>
        <v>0</v>
      </c>
      <c r="BL256" s="17" t="s">
        <v>230</v>
      </c>
      <c r="BM256" s="232" t="s">
        <v>563</v>
      </c>
    </row>
    <row r="257" s="13" customFormat="1">
      <c r="A257" s="13"/>
      <c r="B257" s="234"/>
      <c r="C257" s="235"/>
      <c r="D257" s="236" t="s">
        <v>160</v>
      </c>
      <c r="E257" s="237" t="s">
        <v>1</v>
      </c>
      <c r="F257" s="238" t="s">
        <v>96</v>
      </c>
      <c r="G257" s="235"/>
      <c r="H257" s="239">
        <v>41.648000000000003</v>
      </c>
      <c r="I257" s="240"/>
      <c r="J257" s="235"/>
      <c r="K257" s="235"/>
      <c r="L257" s="241"/>
      <c r="M257" s="242"/>
      <c r="N257" s="243"/>
      <c r="O257" s="243"/>
      <c r="P257" s="243"/>
      <c r="Q257" s="243"/>
      <c r="R257" s="243"/>
      <c r="S257" s="243"/>
      <c r="T257" s="244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45" t="s">
        <v>160</v>
      </c>
      <c r="AU257" s="245" t="s">
        <v>83</v>
      </c>
      <c r="AV257" s="13" t="s">
        <v>83</v>
      </c>
      <c r="AW257" s="13" t="s">
        <v>30</v>
      </c>
      <c r="AX257" s="13" t="s">
        <v>81</v>
      </c>
      <c r="AY257" s="245" t="s">
        <v>141</v>
      </c>
    </row>
    <row r="258" s="2" customFormat="1" ht="33" customHeight="1">
      <c r="A258" s="38"/>
      <c r="B258" s="39"/>
      <c r="C258" s="220" t="s">
        <v>430</v>
      </c>
      <c r="D258" s="220" t="s">
        <v>146</v>
      </c>
      <c r="E258" s="221" t="s">
        <v>408</v>
      </c>
      <c r="F258" s="222" t="s">
        <v>409</v>
      </c>
      <c r="G258" s="223" t="s">
        <v>158</v>
      </c>
      <c r="H258" s="224">
        <v>41.648000000000003</v>
      </c>
      <c r="I258" s="225"/>
      <c r="J258" s="226">
        <f>ROUND(I258*H258,2)</f>
        <v>0</v>
      </c>
      <c r="K258" s="227"/>
      <c r="L258" s="44"/>
      <c r="M258" s="228" t="s">
        <v>1</v>
      </c>
      <c r="N258" s="229" t="s">
        <v>38</v>
      </c>
      <c r="O258" s="91"/>
      <c r="P258" s="230">
        <f>O258*H258</f>
        <v>0</v>
      </c>
      <c r="Q258" s="230">
        <v>0.00025999999999999998</v>
      </c>
      <c r="R258" s="230">
        <f>Q258*H258</f>
        <v>0.01082848</v>
      </c>
      <c r="S258" s="230">
        <v>0</v>
      </c>
      <c r="T258" s="231">
        <f>S258*H258</f>
        <v>0</v>
      </c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R258" s="232" t="s">
        <v>230</v>
      </c>
      <c r="AT258" s="232" t="s">
        <v>146</v>
      </c>
      <c r="AU258" s="232" t="s">
        <v>83</v>
      </c>
      <c r="AY258" s="17" t="s">
        <v>141</v>
      </c>
      <c r="BE258" s="233">
        <f>IF(N258="základní",J258,0)</f>
        <v>0</v>
      </c>
      <c r="BF258" s="233">
        <f>IF(N258="snížená",J258,0)</f>
        <v>0</v>
      </c>
      <c r="BG258" s="233">
        <f>IF(N258="zákl. přenesená",J258,0)</f>
        <v>0</v>
      </c>
      <c r="BH258" s="233">
        <f>IF(N258="sníž. přenesená",J258,0)</f>
        <v>0</v>
      </c>
      <c r="BI258" s="233">
        <f>IF(N258="nulová",J258,0)</f>
        <v>0</v>
      </c>
      <c r="BJ258" s="17" t="s">
        <v>81</v>
      </c>
      <c r="BK258" s="233">
        <f>ROUND(I258*H258,2)</f>
        <v>0</v>
      </c>
      <c r="BL258" s="17" t="s">
        <v>230</v>
      </c>
      <c r="BM258" s="232" t="s">
        <v>564</v>
      </c>
    </row>
    <row r="259" s="13" customFormat="1">
      <c r="A259" s="13"/>
      <c r="B259" s="234"/>
      <c r="C259" s="235"/>
      <c r="D259" s="236" t="s">
        <v>160</v>
      </c>
      <c r="E259" s="237" t="s">
        <v>1</v>
      </c>
      <c r="F259" s="238" t="s">
        <v>96</v>
      </c>
      <c r="G259" s="235"/>
      <c r="H259" s="239">
        <v>41.648000000000003</v>
      </c>
      <c r="I259" s="240"/>
      <c r="J259" s="235"/>
      <c r="K259" s="235"/>
      <c r="L259" s="241"/>
      <c r="M259" s="242"/>
      <c r="N259" s="243"/>
      <c r="O259" s="243"/>
      <c r="P259" s="243"/>
      <c r="Q259" s="243"/>
      <c r="R259" s="243"/>
      <c r="S259" s="243"/>
      <c r="T259" s="244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45" t="s">
        <v>160</v>
      </c>
      <c r="AU259" s="245" t="s">
        <v>83</v>
      </c>
      <c r="AV259" s="13" t="s">
        <v>83</v>
      </c>
      <c r="AW259" s="13" t="s">
        <v>30</v>
      </c>
      <c r="AX259" s="13" t="s">
        <v>81</v>
      </c>
      <c r="AY259" s="245" t="s">
        <v>141</v>
      </c>
    </row>
    <row r="260" s="12" customFormat="1" ht="25.92" customHeight="1">
      <c r="A260" s="12"/>
      <c r="B260" s="204"/>
      <c r="C260" s="205"/>
      <c r="D260" s="206" t="s">
        <v>72</v>
      </c>
      <c r="E260" s="207" t="s">
        <v>411</v>
      </c>
      <c r="F260" s="207" t="s">
        <v>412</v>
      </c>
      <c r="G260" s="205"/>
      <c r="H260" s="205"/>
      <c r="I260" s="208"/>
      <c r="J260" s="209">
        <f>BK260</f>
        <v>0</v>
      </c>
      <c r="K260" s="205"/>
      <c r="L260" s="210"/>
      <c r="M260" s="211"/>
      <c r="N260" s="212"/>
      <c r="O260" s="212"/>
      <c r="P260" s="213">
        <f>SUM(P261:P268)</f>
        <v>0</v>
      </c>
      <c r="Q260" s="212"/>
      <c r="R260" s="213">
        <f>SUM(R261:R268)</f>
        <v>0</v>
      </c>
      <c r="S260" s="212"/>
      <c r="T260" s="214">
        <f>SUM(T261:T268)</f>
        <v>0</v>
      </c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R260" s="215" t="s">
        <v>150</v>
      </c>
      <c r="AT260" s="216" t="s">
        <v>72</v>
      </c>
      <c r="AU260" s="216" t="s">
        <v>73</v>
      </c>
      <c r="AY260" s="215" t="s">
        <v>141</v>
      </c>
      <c r="BK260" s="217">
        <f>SUM(BK261:BK268)</f>
        <v>0</v>
      </c>
    </row>
    <row r="261" s="2" customFormat="1" ht="16.5" customHeight="1">
      <c r="A261" s="38"/>
      <c r="B261" s="39"/>
      <c r="C261" s="220" t="s">
        <v>434</v>
      </c>
      <c r="D261" s="220" t="s">
        <v>146</v>
      </c>
      <c r="E261" s="221" t="s">
        <v>414</v>
      </c>
      <c r="F261" s="222" t="s">
        <v>415</v>
      </c>
      <c r="G261" s="223" t="s">
        <v>149</v>
      </c>
      <c r="H261" s="224">
        <v>2</v>
      </c>
      <c r="I261" s="225"/>
      <c r="J261" s="226">
        <f>ROUND(I261*H261,2)</f>
        <v>0</v>
      </c>
      <c r="K261" s="227"/>
      <c r="L261" s="44"/>
      <c r="M261" s="228" t="s">
        <v>1</v>
      </c>
      <c r="N261" s="229" t="s">
        <v>38</v>
      </c>
      <c r="O261" s="91"/>
      <c r="P261" s="230">
        <f>O261*H261</f>
        <v>0</v>
      </c>
      <c r="Q261" s="230">
        <v>0</v>
      </c>
      <c r="R261" s="230">
        <f>Q261*H261</f>
        <v>0</v>
      </c>
      <c r="S261" s="230">
        <v>0</v>
      </c>
      <c r="T261" s="231">
        <f>S261*H261</f>
        <v>0</v>
      </c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R261" s="232" t="s">
        <v>416</v>
      </c>
      <c r="AT261" s="232" t="s">
        <v>146</v>
      </c>
      <c r="AU261" s="232" t="s">
        <v>81</v>
      </c>
      <c r="AY261" s="17" t="s">
        <v>141</v>
      </c>
      <c r="BE261" s="233">
        <f>IF(N261="základní",J261,0)</f>
        <v>0</v>
      </c>
      <c r="BF261" s="233">
        <f>IF(N261="snížená",J261,0)</f>
        <v>0</v>
      </c>
      <c r="BG261" s="233">
        <f>IF(N261="zákl. přenesená",J261,0)</f>
        <v>0</v>
      </c>
      <c r="BH261" s="233">
        <f>IF(N261="sníž. přenesená",J261,0)</f>
        <v>0</v>
      </c>
      <c r="BI261" s="233">
        <f>IF(N261="nulová",J261,0)</f>
        <v>0</v>
      </c>
      <c r="BJ261" s="17" t="s">
        <v>81</v>
      </c>
      <c r="BK261" s="233">
        <f>ROUND(I261*H261,2)</f>
        <v>0</v>
      </c>
      <c r="BL261" s="17" t="s">
        <v>416</v>
      </c>
      <c r="BM261" s="232" t="s">
        <v>565</v>
      </c>
    </row>
    <row r="262" s="2" customFormat="1" ht="24.15" customHeight="1">
      <c r="A262" s="38"/>
      <c r="B262" s="39"/>
      <c r="C262" s="220" t="s">
        <v>438</v>
      </c>
      <c r="D262" s="220" t="s">
        <v>146</v>
      </c>
      <c r="E262" s="221" t="s">
        <v>419</v>
      </c>
      <c r="F262" s="222" t="s">
        <v>420</v>
      </c>
      <c r="G262" s="223" t="s">
        <v>149</v>
      </c>
      <c r="H262" s="224">
        <v>1</v>
      </c>
      <c r="I262" s="225"/>
      <c r="J262" s="226">
        <f>ROUND(I262*H262,2)</f>
        <v>0</v>
      </c>
      <c r="K262" s="227"/>
      <c r="L262" s="44"/>
      <c r="M262" s="228" t="s">
        <v>1</v>
      </c>
      <c r="N262" s="229" t="s">
        <v>38</v>
      </c>
      <c r="O262" s="91"/>
      <c r="P262" s="230">
        <f>O262*H262</f>
        <v>0</v>
      </c>
      <c r="Q262" s="230">
        <v>0</v>
      </c>
      <c r="R262" s="230">
        <f>Q262*H262</f>
        <v>0</v>
      </c>
      <c r="S262" s="230">
        <v>0</v>
      </c>
      <c r="T262" s="231">
        <f>S262*H262</f>
        <v>0</v>
      </c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R262" s="232" t="s">
        <v>416</v>
      </c>
      <c r="AT262" s="232" t="s">
        <v>146</v>
      </c>
      <c r="AU262" s="232" t="s">
        <v>81</v>
      </c>
      <c r="AY262" s="17" t="s">
        <v>141</v>
      </c>
      <c r="BE262" s="233">
        <f>IF(N262="základní",J262,0)</f>
        <v>0</v>
      </c>
      <c r="BF262" s="233">
        <f>IF(N262="snížená",J262,0)</f>
        <v>0</v>
      </c>
      <c r="BG262" s="233">
        <f>IF(N262="zákl. přenesená",J262,0)</f>
        <v>0</v>
      </c>
      <c r="BH262" s="233">
        <f>IF(N262="sníž. přenesená",J262,0)</f>
        <v>0</v>
      </c>
      <c r="BI262" s="233">
        <f>IF(N262="nulová",J262,0)</f>
        <v>0</v>
      </c>
      <c r="BJ262" s="17" t="s">
        <v>81</v>
      </c>
      <c r="BK262" s="233">
        <f>ROUND(I262*H262,2)</f>
        <v>0</v>
      </c>
      <c r="BL262" s="17" t="s">
        <v>416</v>
      </c>
      <c r="BM262" s="232" t="s">
        <v>566</v>
      </c>
    </row>
    <row r="263" s="2" customFormat="1" ht="24.15" customHeight="1">
      <c r="A263" s="38"/>
      <c r="B263" s="39"/>
      <c r="C263" s="220" t="s">
        <v>442</v>
      </c>
      <c r="D263" s="220" t="s">
        <v>146</v>
      </c>
      <c r="E263" s="221" t="s">
        <v>423</v>
      </c>
      <c r="F263" s="222" t="s">
        <v>424</v>
      </c>
      <c r="G263" s="223" t="s">
        <v>149</v>
      </c>
      <c r="H263" s="224">
        <v>1</v>
      </c>
      <c r="I263" s="225"/>
      <c r="J263" s="226">
        <f>ROUND(I263*H263,2)</f>
        <v>0</v>
      </c>
      <c r="K263" s="227"/>
      <c r="L263" s="44"/>
      <c r="M263" s="228" t="s">
        <v>1</v>
      </c>
      <c r="N263" s="229" t="s">
        <v>38</v>
      </c>
      <c r="O263" s="91"/>
      <c r="P263" s="230">
        <f>O263*H263</f>
        <v>0</v>
      </c>
      <c r="Q263" s="230">
        <v>0</v>
      </c>
      <c r="R263" s="230">
        <f>Q263*H263</f>
        <v>0</v>
      </c>
      <c r="S263" s="230">
        <v>0</v>
      </c>
      <c r="T263" s="231">
        <f>S263*H263</f>
        <v>0</v>
      </c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R263" s="232" t="s">
        <v>416</v>
      </c>
      <c r="AT263" s="232" t="s">
        <v>146</v>
      </c>
      <c r="AU263" s="232" t="s">
        <v>81</v>
      </c>
      <c r="AY263" s="17" t="s">
        <v>141</v>
      </c>
      <c r="BE263" s="233">
        <f>IF(N263="základní",J263,0)</f>
        <v>0</v>
      </c>
      <c r="BF263" s="233">
        <f>IF(N263="snížená",J263,0)</f>
        <v>0</v>
      </c>
      <c r="BG263" s="233">
        <f>IF(N263="zákl. přenesená",J263,0)</f>
        <v>0</v>
      </c>
      <c r="BH263" s="233">
        <f>IF(N263="sníž. přenesená",J263,0)</f>
        <v>0</v>
      </c>
      <c r="BI263" s="233">
        <f>IF(N263="nulová",J263,0)</f>
        <v>0</v>
      </c>
      <c r="BJ263" s="17" t="s">
        <v>81</v>
      </c>
      <c r="BK263" s="233">
        <f>ROUND(I263*H263,2)</f>
        <v>0</v>
      </c>
      <c r="BL263" s="17" t="s">
        <v>416</v>
      </c>
      <c r="BM263" s="232" t="s">
        <v>567</v>
      </c>
    </row>
    <row r="264" s="2" customFormat="1" ht="16.5" customHeight="1">
      <c r="A264" s="38"/>
      <c r="B264" s="39"/>
      <c r="C264" s="220" t="s">
        <v>376</v>
      </c>
      <c r="D264" s="220" t="s">
        <v>146</v>
      </c>
      <c r="E264" s="221" t="s">
        <v>427</v>
      </c>
      <c r="F264" s="222" t="s">
        <v>428</v>
      </c>
      <c r="G264" s="223" t="s">
        <v>149</v>
      </c>
      <c r="H264" s="224">
        <v>2</v>
      </c>
      <c r="I264" s="225"/>
      <c r="J264" s="226">
        <f>ROUND(I264*H264,2)</f>
        <v>0</v>
      </c>
      <c r="K264" s="227"/>
      <c r="L264" s="44"/>
      <c r="M264" s="228" t="s">
        <v>1</v>
      </c>
      <c r="N264" s="229" t="s">
        <v>38</v>
      </c>
      <c r="O264" s="91"/>
      <c r="P264" s="230">
        <f>O264*H264</f>
        <v>0</v>
      </c>
      <c r="Q264" s="230">
        <v>0</v>
      </c>
      <c r="R264" s="230">
        <f>Q264*H264</f>
        <v>0</v>
      </c>
      <c r="S264" s="230">
        <v>0</v>
      </c>
      <c r="T264" s="231">
        <f>S264*H264</f>
        <v>0</v>
      </c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R264" s="232" t="s">
        <v>416</v>
      </c>
      <c r="AT264" s="232" t="s">
        <v>146</v>
      </c>
      <c r="AU264" s="232" t="s">
        <v>81</v>
      </c>
      <c r="AY264" s="17" t="s">
        <v>141</v>
      </c>
      <c r="BE264" s="233">
        <f>IF(N264="základní",J264,0)</f>
        <v>0</v>
      </c>
      <c r="BF264" s="233">
        <f>IF(N264="snížená",J264,0)</f>
        <v>0</v>
      </c>
      <c r="BG264" s="233">
        <f>IF(N264="zákl. přenesená",J264,0)</f>
        <v>0</v>
      </c>
      <c r="BH264" s="233">
        <f>IF(N264="sníž. přenesená",J264,0)</f>
        <v>0</v>
      </c>
      <c r="BI264" s="233">
        <f>IF(N264="nulová",J264,0)</f>
        <v>0</v>
      </c>
      <c r="BJ264" s="17" t="s">
        <v>81</v>
      </c>
      <c r="BK264" s="233">
        <f>ROUND(I264*H264,2)</f>
        <v>0</v>
      </c>
      <c r="BL264" s="17" t="s">
        <v>416</v>
      </c>
      <c r="BM264" s="232" t="s">
        <v>568</v>
      </c>
    </row>
    <row r="265" s="2" customFormat="1" ht="16.5" customHeight="1">
      <c r="A265" s="38"/>
      <c r="B265" s="39"/>
      <c r="C265" s="220" t="s">
        <v>319</v>
      </c>
      <c r="D265" s="220" t="s">
        <v>146</v>
      </c>
      <c r="E265" s="221" t="s">
        <v>431</v>
      </c>
      <c r="F265" s="222" t="s">
        <v>432</v>
      </c>
      <c r="G265" s="223" t="s">
        <v>149</v>
      </c>
      <c r="H265" s="224">
        <v>1</v>
      </c>
      <c r="I265" s="225"/>
      <c r="J265" s="226">
        <f>ROUND(I265*H265,2)</f>
        <v>0</v>
      </c>
      <c r="K265" s="227"/>
      <c r="L265" s="44"/>
      <c r="M265" s="228" t="s">
        <v>1</v>
      </c>
      <c r="N265" s="229" t="s">
        <v>38</v>
      </c>
      <c r="O265" s="91"/>
      <c r="P265" s="230">
        <f>O265*H265</f>
        <v>0</v>
      </c>
      <c r="Q265" s="230">
        <v>0</v>
      </c>
      <c r="R265" s="230">
        <f>Q265*H265</f>
        <v>0</v>
      </c>
      <c r="S265" s="230">
        <v>0</v>
      </c>
      <c r="T265" s="231">
        <f>S265*H265</f>
        <v>0</v>
      </c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R265" s="232" t="s">
        <v>416</v>
      </c>
      <c r="AT265" s="232" t="s">
        <v>146</v>
      </c>
      <c r="AU265" s="232" t="s">
        <v>81</v>
      </c>
      <c r="AY265" s="17" t="s">
        <v>141</v>
      </c>
      <c r="BE265" s="233">
        <f>IF(N265="základní",J265,0)</f>
        <v>0</v>
      </c>
      <c r="BF265" s="233">
        <f>IF(N265="snížená",J265,0)</f>
        <v>0</v>
      </c>
      <c r="BG265" s="233">
        <f>IF(N265="zákl. přenesená",J265,0)</f>
        <v>0</v>
      </c>
      <c r="BH265" s="233">
        <f>IF(N265="sníž. přenesená",J265,0)</f>
        <v>0</v>
      </c>
      <c r="BI265" s="233">
        <f>IF(N265="nulová",J265,0)</f>
        <v>0</v>
      </c>
      <c r="BJ265" s="17" t="s">
        <v>81</v>
      </c>
      <c r="BK265" s="233">
        <f>ROUND(I265*H265,2)</f>
        <v>0</v>
      </c>
      <c r="BL265" s="17" t="s">
        <v>416</v>
      </c>
      <c r="BM265" s="232" t="s">
        <v>569</v>
      </c>
    </row>
    <row r="266" s="2" customFormat="1" ht="16.5" customHeight="1">
      <c r="A266" s="38"/>
      <c r="B266" s="39"/>
      <c r="C266" s="220" t="s">
        <v>285</v>
      </c>
      <c r="D266" s="220" t="s">
        <v>146</v>
      </c>
      <c r="E266" s="221" t="s">
        <v>435</v>
      </c>
      <c r="F266" s="222" t="s">
        <v>436</v>
      </c>
      <c r="G266" s="223" t="s">
        <v>149</v>
      </c>
      <c r="H266" s="224">
        <v>1</v>
      </c>
      <c r="I266" s="225"/>
      <c r="J266" s="226">
        <f>ROUND(I266*H266,2)</f>
        <v>0</v>
      </c>
      <c r="K266" s="227"/>
      <c r="L266" s="44"/>
      <c r="M266" s="228" t="s">
        <v>1</v>
      </c>
      <c r="N266" s="229" t="s">
        <v>38</v>
      </c>
      <c r="O266" s="91"/>
      <c r="P266" s="230">
        <f>O266*H266</f>
        <v>0</v>
      </c>
      <c r="Q266" s="230">
        <v>0</v>
      </c>
      <c r="R266" s="230">
        <f>Q266*H266</f>
        <v>0</v>
      </c>
      <c r="S266" s="230">
        <v>0</v>
      </c>
      <c r="T266" s="231">
        <f>S266*H266</f>
        <v>0</v>
      </c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R266" s="232" t="s">
        <v>416</v>
      </c>
      <c r="AT266" s="232" t="s">
        <v>146</v>
      </c>
      <c r="AU266" s="232" t="s">
        <v>81</v>
      </c>
      <c r="AY266" s="17" t="s">
        <v>141</v>
      </c>
      <c r="BE266" s="233">
        <f>IF(N266="základní",J266,0)</f>
        <v>0</v>
      </c>
      <c r="BF266" s="233">
        <f>IF(N266="snížená",J266,0)</f>
        <v>0</v>
      </c>
      <c r="BG266" s="233">
        <f>IF(N266="zákl. přenesená",J266,0)</f>
        <v>0</v>
      </c>
      <c r="BH266" s="233">
        <f>IF(N266="sníž. přenesená",J266,0)</f>
        <v>0</v>
      </c>
      <c r="BI266" s="233">
        <f>IF(N266="nulová",J266,0)</f>
        <v>0</v>
      </c>
      <c r="BJ266" s="17" t="s">
        <v>81</v>
      </c>
      <c r="BK266" s="233">
        <f>ROUND(I266*H266,2)</f>
        <v>0</v>
      </c>
      <c r="BL266" s="17" t="s">
        <v>416</v>
      </c>
      <c r="BM266" s="232" t="s">
        <v>570</v>
      </c>
    </row>
    <row r="267" s="2" customFormat="1" ht="16.5" customHeight="1">
      <c r="A267" s="38"/>
      <c r="B267" s="39"/>
      <c r="C267" s="220" t="s">
        <v>260</v>
      </c>
      <c r="D267" s="220" t="s">
        <v>146</v>
      </c>
      <c r="E267" s="221" t="s">
        <v>439</v>
      </c>
      <c r="F267" s="222" t="s">
        <v>440</v>
      </c>
      <c r="G267" s="223" t="s">
        <v>149</v>
      </c>
      <c r="H267" s="224">
        <v>1</v>
      </c>
      <c r="I267" s="225"/>
      <c r="J267" s="226">
        <f>ROUND(I267*H267,2)</f>
        <v>0</v>
      </c>
      <c r="K267" s="227"/>
      <c r="L267" s="44"/>
      <c r="M267" s="228" t="s">
        <v>1</v>
      </c>
      <c r="N267" s="229" t="s">
        <v>38</v>
      </c>
      <c r="O267" s="91"/>
      <c r="P267" s="230">
        <f>O267*H267</f>
        <v>0</v>
      </c>
      <c r="Q267" s="230">
        <v>0</v>
      </c>
      <c r="R267" s="230">
        <f>Q267*H267</f>
        <v>0</v>
      </c>
      <c r="S267" s="230">
        <v>0</v>
      </c>
      <c r="T267" s="231">
        <f>S267*H267</f>
        <v>0</v>
      </c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R267" s="232" t="s">
        <v>416</v>
      </c>
      <c r="AT267" s="232" t="s">
        <v>146</v>
      </c>
      <c r="AU267" s="232" t="s">
        <v>81</v>
      </c>
      <c r="AY267" s="17" t="s">
        <v>141</v>
      </c>
      <c r="BE267" s="233">
        <f>IF(N267="základní",J267,0)</f>
        <v>0</v>
      </c>
      <c r="BF267" s="233">
        <f>IF(N267="snížená",J267,0)</f>
        <v>0</v>
      </c>
      <c r="BG267" s="233">
        <f>IF(N267="zákl. přenesená",J267,0)</f>
        <v>0</v>
      </c>
      <c r="BH267" s="233">
        <f>IF(N267="sníž. přenesená",J267,0)</f>
        <v>0</v>
      </c>
      <c r="BI267" s="233">
        <f>IF(N267="nulová",J267,0)</f>
        <v>0</v>
      </c>
      <c r="BJ267" s="17" t="s">
        <v>81</v>
      </c>
      <c r="BK267" s="233">
        <f>ROUND(I267*H267,2)</f>
        <v>0</v>
      </c>
      <c r="BL267" s="17" t="s">
        <v>416</v>
      </c>
      <c r="BM267" s="232" t="s">
        <v>571</v>
      </c>
    </row>
    <row r="268" s="2" customFormat="1" ht="16.5" customHeight="1">
      <c r="A268" s="38"/>
      <c r="B268" s="39"/>
      <c r="C268" s="220" t="s">
        <v>265</v>
      </c>
      <c r="D268" s="220" t="s">
        <v>146</v>
      </c>
      <c r="E268" s="221" t="s">
        <v>443</v>
      </c>
      <c r="F268" s="222" t="s">
        <v>444</v>
      </c>
      <c r="G268" s="223" t="s">
        <v>149</v>
      </c>
      <c r="H268" s="224">
        <v>1</v>
      </c>
      <c r="I268" s="225"/>
      <c r="J268" s="226">
        <f>ROUND(I268*H268,2)</f>
        <v>0</v>
      </c>
      <c r="K268" s="227"/>
      <c r="L268" s="44"/>
      <c r="M268" s="228" t="s">
        <v>1</v>
      </c>
      <c r="N268" s="229" t="s">
        <v>38</v>
      </c>
      <c r="O268" s="91"/>
      <c r="P268" s="230">
        <f>O268*H268</f>
        <v>0</v>
      </c>
      <c r="Q268" s="230">
        <v>0</v>
      </c>
      <c r="R268" s="230">
        <f>Q268*H268</f>
        <v>0</v>
      </c>
      <c r="S268" s="230">
        <v>0</v>
      </c>
      <c r="T268" s="231">
        <f>S268*H268</f>
        <v>0</v>
      </c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R268" s="232" t="s">
        <v>416</v>
      </c>
      <c r="AT268" s="232" t="s">
        <v>146</v>
      </c>
      <c r="AU268" s="232" t="s">
        <v>81</v>
      </c>
      <c r="AY268" s="17" t="s">
        <v>141</v>
      </c>
      <c r="BE268" s="233">
        <f>IF(N268="základní",J268,0)</f>
        <v>0</v>
      </c>
      <c r="BF268" s="233">
        <f>IF(N268="snížená",J268,0)</f>
        <v>0</v>
      </c>
      <c r="BG268" s="233">
        <f>IF(N268="zákl. přenesená",J268,0)</f>
        <v>0</v>
      </c>
      <c r="BH268" s="233">
        <f>IF(N268="sníž. přenesená",J268,0)</f>
        <v>0</v>
      </c>
      <c r="BI268" s="233">
        <f>IF(N268="nulová",J268,0)</f>
        <v>0</v>
      </c>
      <c r="BJ268" s="17" t="s">
        <v>81</v>
      </c>
      <c r="BK268" s="233">
        <f>ROUND(I268*H268,2)</f>
        <v>0</v>
      </c>
      <c r="BL268" s="17" t="s">
        <v>416</v>
      </c>
      <c r="BM268" s="232" t="s">
        <v>572</v>
      </c>
    </row>
    <row r="269" s="12" customFormat="1" ht="25.92" customHeight="1">
      <c r="A269" s="12"/>
      <c r="B269" s="204"/>
      <c r="C269" s="205"/>
      <c r="D269" s="206" t="s">
        <v>72</v>
      </c>
      <c r="E269" s="207" t="s">
        <v>446</v>
      </c>
      <c r="F269" s="207" t="s">
        <v>447</v>
      </c>
      <c r="G269" s="205"/>
      <c r="H269" s="205"/>
      <c r="I269" s="208"/>
      <c r="J269" s="209">
        <f>BK269</f>
        <v>0</v>
      </c>
      <c r="K269" s="205"/>
      <c r="L269" s="210"/>
      <c r="M269" s="211"/>
      <c r="N269" s="212"/>
      <c r="O269" s="212"/>
      <c r="P269" s="213">
        <f>P270+P276</f>
        <v>0</v>
      </c>
      <c r="Q269" s="212"/>
      <c r="R269" s="213">
        <f>R270+R276</f>
        <v>0</v>
      </c>
      <c r="S269" s="212"/>
      <c r="T269" s="214">
        <f>T270+T276</f>
        <v>0</v>
      </c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R269" s="215" t="s">
        <v>173</v>
      </c>
      <c r="AT269" s="216" t="s">
        <v>72</v>
      </c>
      <c r="AU269" s="216" t="s">
        <v>73</v>
      </c>
      <c r="AY269" s="215" t="s">
        <v>141</v>
      </c>
      <c r="BK269" s="217">
        <f>BK270+BK276</f>
        <v>0</v>
      </c>
    </row>
    <row r="270" s="12" customFormat="1" ht="22.8" customHeight="1">
      <c r="A270" s="12"/>
      <c r="B270" s="204"/>
      <c r="C270" s="205"/>
      <c r="D270" s="206" t="s">
        <v>72</v>
      </c>
      <c r="E270" s="218" t="s">
        <v>448</v>
      </c>
      <c r="F270" s="218" t="s">
        <v>449</v>
      </c>
      <c r="G270" s="205"/>
      <c r="H270" s="205"/>
      <c r="I270" s="208"/>
      <c r="J270" s="219">
        <f>BK270</f>
        <v>0</v>
      </c>
      <c r="K270" s="205"/>
      <c r="L270" s="210"/>
      <c r="M270" s="211"/>
      <c r="N270" s="212"/>
      <c r="O270" s="212"/>
      <c r="P270" s="213">
        <f>SUM(P271:P275)</f>
        <v>0</v>
      </c>
      <c r="Q270" s="212"/>
      <c r="R270" s="213">
        <f>SUM(R271:R275)</f>
        <v>0</v>
      </c>
      <c r="S270" s="212"/>
      <c r="T270" s="214">
        <f>SUM(T271:T275)</f>
        <v>0</v>
      </c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R270" s="215" t="s">
        <v>173</v>
      </c>
      <c r="AT270" s="216" t="s">
        <v>72</v>
      </c>
      <c r="AU270" s="216" t="s">
        <v>81</v>
      </c>
      <c r="AY270" s="215" t="s">
        <v>141</v>
      </c>
      <c r="BK270" s="217">
        <f>SUM(BK271:BK275)</f>
        <v>0</v>
      </c>
    </row>
    <row r="271" s="2" customFormat="1" ht="16.5" customHeight="1">
      <c r="A271" s="38"/>
      <c r="B271" s="39"/>
      <c r="C271" s="220" t="s">
        <v>467</v>
      </c>
      <c r="D271" s="220" t="s">
        <v>146</v>
      </c>
      <c r="E271" s="221" t="s">
        <v>451</v>
      </c>
      <c r="F271" s="222" t="s">
        <v>452</v>
      </c>
      <c r="G271" s="223" t="s">
        <v>149</v>
      </c>
      <c r="H271" s="224">
        <v>1</v>
      </c>
      <c r="I271" s="225"/>
      <c r="J271" s="226">
        <f>ROUND(I271*H271,2)</f>
        <v>0</v>
      </c>
      <c r="K271" s="227"/>
      <c r="L271" s="44"/>
      <c r="M271" s="228" t="s">
        <v>1</v>
      </c>
      <c r="N271" s="229" t="s">
        <v>38</v>
      </c>
      <c r="O271" s="91"/>
      <c r="P271" s="230">
        <f>O271*H271</f>
        <v>0</v>
      </c>
      <c r="Q271" s="230">
        <v>0</v>
      </c>
      <c r="R271" s="230">
        <f>Q271*H271</f>
        <v>0</v>
      </c>
      <c r="S271" s="230">
        <v>0</v>
      </c>
      <c r="T271" s="231">
        <f>S271*H271</f>
        <v>0</v>
      </c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R271" s="232" t="s">
        <v>453</v>
      </c>
      <c r="AT271" s="232" t="s">
        <v>146</v>
      </c>
      <c r="AU271" s="232" t="s">
        <v>83</v>
      </c>
      <c r="AY271" s="17" t="s">
        <v>141</v>
      </c>
      <c r="BE271" s="233">
        <f>IF(N271="základní",J271,0)</f>
        <v>0</v>
      </c>
      <c r="BF271" s="233">
        <f>IF(N271="snížená",J271,0)</f>
        <v>0</v>
      </c>
      <c r="BG271" s="233">
        <f>IF(N271="zákl. přenesená",J271,0)</f>
        <v>0</v>
      </c>
      <c r="BH271" s="233">
        <f>IF(N271="sníž. přenesená",J271,0)</f>
        <v>0</v>
      </c>
      <c r="BI271" s="233">
        <f>IF(N271="nulová",J271,0)</f>
        <v>0</v>
      </c>
      <c r="BJ271" s="17" t="s">
        <v>81</v>
      </c>
      <c r="BK271" s="233">
        <f>ROUND(I271*H271,2)</f>
        <v>0</v>
      </c>
      <c r="BL271" s="17" t="s">
        <v>453</v>
      </c>
      <c r="BM271" s="232" t="s">
        <v>573</v>
      </c>
    </row>
    <row r="272" s="2" customFormat="1" ht="16.5" customHeight="1">
      <c r="A272" s="38"/>
      <c r="B272" s="39"/>
      <c r="C272" s="220" t="s">
        <v>450</v>
      </c>
      <c r="D272" s="220" t="s">
        <v>146</v>
      </c>
      <c r="E272" s="221" t="s">
        <v>456</v>
      </c>
      <c r="F272" s="222" t="s">
        <v>457</v>
      </c>
      <c r="G272" s="223" t="s">
        <v>149</v>
      </c>
      <c r="H272" s="224">
        <v>1</v>
      </c>
      <c r="I272" s="225"/>
      <c r="J272" s="226">
        <f>ROUND(I272*H272,2)</f>
        <v>0</v>
      </c>
      <c r="K272" s="227"/>
      <c r="L272" s="44"/>
      <c r="M272" s="228" t="s">
        <v>1</v>
      </c>
      <c r="N272" s="229" t="s">
        <v>38</v>
      </c>
      <c r="O272" s="91"/>
      <c r="P272" s="230">
        <f>O272*H272</f>
        <v>0</v>
      </c>
      <c r="Q272" s="230">
        <v>0</v>
      </c>
      <c r="R272" s="230">
        <f>Q272*H272</f>
        <v>0</v>
      </c>
      <c r="S272" s="230">
        <v>0</v>
      </c>
      <c r="T272" s="231">
        <f>S272*H272</f>
        <v>0</v>
      </c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R272" s="232" t="s">
        <v>453</v>
      </c>
      <c r="AT272" s="232" t="s">
        <v>146</v>
      </c>
      <c r="AU272" s="232" t="s">
        <v>83</v>
      </c>
      <c r="AY272" s="17" t="s">
        <v>141</v>
      </c>
      <c r="BE272" s="233">
        <f>IF(N272="základní",J272,0)</f>
        <v>0</v>
      </c>
      <c r="BF272" s="233">
        <f>IF(N272="snížená",J272,0)</f>
        <v>0</v>
      </c>
      <c r="BG272" s="233">
        <f>IF(N272="zákl. přenesená",J272,0)</f>
        <v>0</v>
      </c>
      <c r="BH272" s="233">
        <f>IF(N272="sníž. přenesená",J272,0)</f>
        <v>0</v>
      </c>
      <c r="BI272" s="233">
        <f>IF(N272="nulová",J272,0)</f>
        <v>0</v>
      </c>
      <c r="BJ272" s="17" t="s">
        <v>81</v>
      </c>
      <c r="BK272" s="233">
        <f>ROUND(I272*H272,2)</f>
        <v>0</v>
      </c>
      <c r="BL272" s="17" t="s">
        <v>453</v>
      </c>
      <c r="BM272" s="232" t="s">
        <v>574</v>
      </c>
    </row>
    <row r="273" s="13" customFormat="1">
      <c r="A273" s="13"/>
      <c r="B273" s="234"/>
      <c r="C273" s="235"/>
      <c r="D273" s="236" t="s">
        <v>160</v>
      </c>
      <c r="E273" s="235"/>
      <c r="F273" s="238" t="s">
        <v>459</v>
      </c>
      <c r="G273" s="235"/>
      <c r="H273" s="239">
        <v>1</v>
      </c>
      <c r="I273" s="240"/>
      <c r="J273" s="235"/>
      <c r="K273" s="235"/>
      <c r="L273" s="241"/>
      <c r="M273" s="242"/>
      <c r="N273" s="243"/>
      <c r="O273" s="243"/>
      <c r="P273" s="243"/>
      <c r="Q273" s="243"/>
      <c r="R273" s="243"/>
      <c r="S273" s="243"/>
      <c r="T273" s="244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45" t="s">
        <v>160</v>
      </c>
      <c r="AU273" s="245" t="s">
        <v>83</v>
      </c>
      <c r="AV273" s="13" t="s">
        <v>83</v>
      </c>
      <c r="AW273" s="13" t="s">
        <v>4</v>
      </c>
      <c r="AX273" s="13" t="s">
        <v>81</v>
      </c>
      <c r="AY273" s="245" t="s">
        <v>141</v>
      </c>
    </row>
    <row r="274" s="2" customFormat="1" ht="16.5" customHeight="1">
      <c r="A274" s="38"/>
      <c r="B274" s="39"/>
      <c r="C274" s="220" t="s">
        <v>455</v>
      </c>
      <c r="D274" s="220" t="s">
        <v>146</v>
      </c>
      <c r="E274" s="221" t="s">
        <v>461</v>
      </c>
      <c r="F274" s="222" t="s">
        <v>462</v>
      </c>
      <c r="G274" s="223" t="s">
        <v>149</v>
      </c>
      <c r="H274" s="224">
        <v>1</v>
      </c>
      <c r="I274" s="225"/>
      <c r="J274" s="226">
        <f>ROUND(I274*H274,2)</f>
        <v>0</v>
      </c>
      <c r="K274" s="227"/>
      <c r="L274" s="44"/>
      <c r="M274" s="228" t="s">
        <v>1</v>
      </c>
      <c r="N274" s="229" t="s">
        <v>38</v>
      </c>
      <c r="O274" s="91"/>
      <c r="P274" s="230">
        <f>O274*H274</f>
        <v>0</v>
      </c>
      <c r="Q274" s="230">
        <v>0</v>
      </c>
      <c r="R274" s="230">
        <f>Q274*H274</f>
        <v>0</v>
      </c>
      <c r="S274" s="230">
        <v>0</v>
      </c>
      <c r="T274" s="231">
        <f>S274*H274</f>
        <v>0</v>
      </c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R274" s="232" t="s">
        <v>453</v>
      </c>
      <c r="AT274" s="232" t="s">
        <v>146</v>
      </c>
      <c r="AU274" s="232" t="s">
        <v>83</v>
      </c>
      <c r="AY274" s="17" t="s">
        <v>141</v>
      </c>
      <c r="BE274" s="233">
        <f>IF(N274="základní",J274,0)</f>
        <v>0</v>
      </c>
      <c r="BF274" s="233">
        <f>IF(N274="snížená",J274,0)</f>
        <v>0</v>
      </c>
      <c r="BG274" s="233">
        <f>IF(N274="zákl. přenesená",J274,0)</f>
        <v>0</v>
      </c>
      <c r="BH274" s="233">
        <f>IF(N274="sníž. přenesená",J274,0)</f>
        <v>0</v>
      </c>
      <c r="BI274" s="233">
        <f>IF(N274="nulová",J274,0)</f>
        <v>0</v>
      </c>
      <c r="BJ274" s="17" t="s">
        <v>81</v>
      </c>
      <c r="BK274" s="233">
        <f>ROUND(I274*H274,2)</f>
        <v>0</v>
      </c>
      <c r="BL274" s="17" t="s">
        <v>453</v>
      </c>
      <c r="BM274" s="232" t="s">
        <v>575</v>
      </c>
    </row>
    <row r="275" s="13" customFormat="1">
      <c r="A275" s="13"/>
      <c r="B275" s="234"/>
      <c r="C275" s="235"/>
      <c r="D275" s="236" t="s">
        <v>160</v>
      </c>
      <c r="E275" s="235"/>
      <c r="F275" s="238" t="s">
        <v>464</v>
      </c>
      <c r="G275" s="235"/>
      <c r="H275" s="239">
        <v>1</v>
      </c>
      <c r="I275" s="240"/>
      <c r="J275" s="235"/>
      <c r="K275" s="235"/>
      <c r="L275" s="241"/>
      <c r="M275" s="242"/>
      <c r="N275" s="243"/>
      <c r="O275" s="243"/>
      <c r="P275" s="243"/>
      <c r="Q275" s="243"/>
      <c r="R275" s="243"/>
      <c r="S275" s="243"/>
      <c r="T275" s="244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45" t="s">
        <v>160</v>
      </c>
      <c r="AU275" s="245" t="s">
        <v>83</v>
      </c>
      <c r="AV275" s="13" t="s">
        <v>83</v>
      </c>
      <c r="AW275" s="13" t="s">
        <v>4</v>
      </c>
      <c r="AX275" s="13" t="s">
        <v>81</v>
      </c>
      <c r="AY275" s="245" t="s">
        <v>141</v>
      </c>
    </row>
    <row r="276" s="12" customFormat="1" ht="22.8" customHeight="1">
      <c r="A276" s="12"/>
      <c r="B276" s="204"/>
      <c r="C276" s="205"/>
      <c r="D276" s="206" t="s">
        <v>72</v>
      </c>
      <c r="E276" s="218" t="s">
        <v>465</v>
      </c>
      <c r="F276" s="218" t="s">
        <v>466</v>
      </c>
      <c r="G276" s="205"/>
      <c r="H276" s="205"/>
      <c r="I276" s="208"/>
      <c r="J276" s="219">
        <f>BK276</f>
        <v>0</v>
      </c>
      <c r="K276" s="205"/>
      <c r="L276" s="210"/>
      <c r="M276" s="211"/>
      <c r="N276" s="212"/>
      <c r="O276" s="212"/>
      <c r="P276" s="213">
        <f>P277</f>
        <v>0</v>
      </c>
      <c r="Q276" s="212"/>
      <c r="R276" s="213">
        <f>R277</f>
        <v>0</v>
      </c>
      <c r="S276" s="212"/>
      <c r="T276" s="214">
        <f>T277</f>
        <v>0</v>
      </c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R276" s="215" t="s">
        <v>173</v>
      </c>
      <c r="AT276" s="216" t="s">
        <v>72</v>
      </c>
      <c r="AU276" s="216" t="s">
        <v>81</v>
      </c>
      <c r="AY276" s="215" t="s">
        <v>141</v>
      </c>
      <c r="BK276" s="217">
        <f>BK277</f>
        <v>0</v>
      </c>
    </row>
    <row r="277" s="2" customFormat="1" ht="16.5" customHeight="1">
      <c r="A277" s="38"/>
      <c r="B277" s="39"/>
      <c r="C277" s="220" t="s">
        <v>460</v>
      </c>
      <c r="D277" s="220" t="s">
        <v>146</v>
      </c>
      <c r="E277" s="221" t="s">
        <v>468</v>
      </c>
      <c r="F277" s="222" t="s">
        <v>469</v>
      </c>
      <c r="G277" s="223" t="s">
        <v>149</v>
      </c>
      <c r="H277" s="224">
        <v>1</v>
      </c>
      <c r="I277" s="225"/>
      <c r="J277" s="226">
        <f>ROUND(I277*H277,2)</f>
        <v>0</v>
      </c>
      <c r="K277" s="227"/>
      <c r="L277" s="44"/>
      <c r="M277" s="268" t="s">
        <v>1</v>
      </c>
      <c r="N277" s="269" t="s">
        <v>38</v>
      </c>
      <c r="O277" s="270"/>
      <c r="P277" s="271">
        <f>O277*H277</f>
        <v>0</v>
      </c>
      <c r="Q277" s="271">
        <v>0</v>
      </c>
      <c r="R277" s="271">
        <f>Q277*H277</f>
        <v>0</v>
      </c>
      <c r="S277" s="271">
        <v>0</v>
      </c>
      <c r="T277" s="272">
        <f>S277*H277</f>
        <v>0</v>
      </c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R277" s="232" t="s">
        <v>453</v>
      </c>
      <c r="AT277" s="232" t="s">
        <v>146</v>
      </c>
      <c r="AU277" s="232" t="s">
        <v>83</v>
      </c>
      <c r="AY277" s="17" t="s">
        <v>141</v>
      </c>
      <c r="BE277" s="233">
        <f>IF(N277="základní",J277,0)</f>
        <v>0</v>
      </c>
      <c r="BF277" s="233">
        <f>IF(N277="snížená",J277,0)</f>
        <v>0</v>
      </c>
      <c r="BG277" s="233">
        <f>IF(N277="zákl. přenesená",J277,0)</f>
        <v>0</v>
      </c>
      <c r="BH277" s="233">
        <f>IF(N277="sníž. přenesená",J277,0)</f>
        <v>0</v>
      </c>
      <c r="BI277" s="233">
        <f>IF(N277="nulová",J277,0)</f>
        <v>0</v>
      </c>
      <c r="BJ277" s="17" t="s">
        <v>81</v>
      </c>
      <c r="BK277" s="233">
        <f>ROUND(I277*H277,2)</f>
        <v>0</v>
      </c>
      <c r="BL277" s="17" t="s">
        <v>453</v>
      </c>
      <c r="BM277" s="232" t="s">
        <v>576</v>
      </c>
    </row>
    <row r="278" s="2" customFormat="1" ht="6.96" customHeight="1">
      <c r="A278" s="38"/>
      <c r="B278" s="66"/>
      <c r="C278" s="67"/>
      <c r="D278" s="67"/>
      <c r="E278" s="67"/>
      <c r="F278" s="67"/>
      <c r="G278" s="67"/>
      <c r="H278" s="67"/>
      <c r="I278" s="67"/>
      <c r="J278" s="67"/>
      <c r="K278" s="67"/>
      <c r="L278" s="44"/>
      <c r="M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</row>
  </sheetData>
  <sheetProtection sheet="1" autoFilter="0" formatColumns="0" formatRows="0" objects="1" scenarios="1" spinCount="100000" saltValue="dqKYK0H4MBw4GO7tJa2em7SBymhtWIfKjlq//6pCi3AeAiXCRNuW45zVpvUvhtBysErP2CK/xmRJyPayzxQ0oQ==" hashValue="2sNxkqHcNdoSsdHK+TJ6N1GjiURTPEPIjQLQusE1GnPtZXbmOiYbmvVhOmL+6R2Y/l/X73OD1xz9dFiaBMwbXQ==" algorithmName="SHA-512" password="CC35"/>
  <autoFilter ref="C135:K277"/>
  <mergeCells count="9">
    <mergeCell ref="E7:H7"/>
    <mergeCell ref="E9:H9"/>
    <mergeCell ref="E18:H18"/>
    <mergeCell ref="E27:H27"/>
    <mergeCell ref="E85:H85"/>
    <mergeCell ref="E87:H87"/>
    <mergeCell ref="E126:H126"/>
    <mergeCell ref="E128:H128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667969" style="1" customWidth="1"/>
    <col min="3" max="3" width="25" style="1" customWidth="1"/>
    <col min="4" max="4" width="75.83203" style="1" customWidth="1"/>
    <col min="5" max="5" width="13.33203" style="1" customWidth="1"/>
    <col min="6" max="6" width="20" style="1" customWidth="1"/>
    <col min="7" max="7" width="1.667969" style="1" customWidth="1"/>
    <col min="8" max="8" width="8.332031" style="1" customWidth="1"/>
  </cols>
  <sheetData>
    <row r="1" s="1" customFormat="1" ht="11.28" customHeight="1"/>
    <row r="2" s="1" customFormat="1" ht="36.96" customHeight="1"/>
    <row r="3" s="1" customFormat="1" ht="6.96" customHeight="1">
      <c r="B3" s="137"/>
      <c r="C3" s="138"/>
      <c r="D3" s="138"/>
      <c r="E3" s="138"/>
      <c r="F3" s="138"/>
      <c r="G3" s="138"/>
      <c r="H3" s="20"/>
    </row>
    <row r="4" s="1" customFormat="1" ht="24.96" customHeight="1">
      <c r="B4" s="20"/>
      <c r="C4" s="139" t="s">
        <v>577</v>
      </c>
      <c r="H4" s="20"/>
    </row>
    <row r="5" s="1" customFormat="1" ht="12" customHeight="1">
      <c r="B5" s="20"/>
      <c r="C5" s="283" t="s">
        <v>13</v>
      </c>
      <c r="D5" s="148" t="s">
        <v>14</v>
      </c>
      <c r="E5" s="1"/>
      <c r="F5" s="1"/>
      <c r="H5" s="20"/>
    </row>
    <row r="6" s="1" customFormat="1" ht="36.96" customHeight="1">
      <c r="B6" s="20"/>
      <c r="C6" s="284" t="s">
        <v>16</v>
      </c>
      <c r="D6" s="285" t="s">
        <v>17</v>
      </c>
      <c r="E6" s="1"/>
      <c r="F6" s="1"/>
      <c r="H6" s="20"/>
    </row>
    <row r="7" s="1" customFormat="1" ht="16.5" customHeight="1">
      <c r="B7" s="20"/>
      <c r="C7" s="141" t="s">
        <v>22</v>
      </c>
      <c r="D7" s="145" t="str">
        <f>'Rekapitulace stavby'!AN8</f>
        <v>6. 9. 2026</v>
      </c>
      <c r="H7" s="20"/>
    </row>
    <row r="8" s="2" customFormat="1" ht="10.8" customHeight="1">
      <c r="A8" s="38"/>
      <c r="B8" s="44"/>
      <c r="C8" s="38"/>
      <c r="D8" s="38"/>
      <c r="E8" s="38"/>
      <c r="F8" s="38"/>
      <c r="G8" s="38"/>
      <c r="H8" s="44"/>
    </row>
    <row r="9" s="11" customFormat="1" ht="29.28" customHeight="1">
      <c r="A9" s="192"/>
      <c r="B9" s="286"/>
      <c r="C9" s="287" t="s">
        <v>54</v>
      </c>
      <c r="D9" s="288" t="s">
        <v>55</v>
      </c>
      <c r="E9" s="288" t="s">
        <v>128</v>
      </c>
      <c r="F9" s="289" t="s">
        <v>578</v>
      </c>
      <c r="G9" s="192"/>
      <c r="H9" s="286"/>
    </row>
    <row r="10" s="2" customFormat="1" ht="26.4" customHeight="1">
      <c r="A10" s="38"/>
      <c r="B10" s="44"/>
      <c r="C10" s="290" t="s">
        <v>579</v>
      </c>
      <c r="D10" s="290" t="s">
        <v>79</v>
      </c>
      <c r="E10" s="38"/>
      <c r="F10" s="38"/>
      <c r="G10" s="38"/>
      <c r="H10" s="44"/>
    </row>
    <row r="11" s="2" customFormat="1" ht="16.8" customHeight="1">
      <c r="A11" s="38"/>
      <c r="B11" s="44"/>
      <c r="C11" s="291" t="s">
        <v>96</v>
      </c>
      <c r="D11" s="292" t="s">
        <v>97</v>
      </c>
      <c r="E11" s="293" t="s">
        <v>1</v>
      </c>
      <c r="F11" s="294">
        <v>34.591000000000001</v>
      </c>
      <c r="G11" s="38"/>
      <c r="H11" s="44"/>
    </row>
    <row r="12" s="2" customFormat="1" ht="16.8" customHeight="1">
      <c r="A12" s="38"/>
      <c r="B12" s="44"/>
      <c r="C12" s="295" t="s">
        <v>1</v>
      </c>
      <c r="D12" s="295" t="s">
        <v>397</v>
      </c>
      <c r="E12" s="17" t="s">
        <v>1</v>
      </c>
      <c r="F12" s="296">
        <v>20.882000000000001</v>
      </c>
      <c r="G12" s="38"/>
      <c r="H12" s="44"/>
    </row>
    <row r="13" s="2" customFormat="1" ht="16.8" customHeight="1">
      <c r="A13" s="38"/>
      <c r="B13" s="44"/>
      <c r="C13" s="295" t="s">
        <v>1</v>
      </c>
      <c r="D13" s="295" t="s">
        <v>398</v>
      </c>
      <c r="E13" s="17" t="s">
        <v>1</v>
      </c>
      <c r="F13" s="296">
        <v>13.709</v>
      </c>
      <c r="G13" s="38"/>
      <c r="H13" s="44"/>
    </row>
    <row r="14" s="2" customFormat="1" ht="16.8" customHeight="1">
      <c r="A14" s="38"/>
      <c r="B14" s="44"/>
      <c r="C14" s="295" t="s">
        <v>96</v>
      </c>
      <c r="D14" s="295" t="s">
        <v>165</v>
      </c>
      <c r="E14" s="17" t="s">
        <v>1</v>
      </c>
      <c r="F14" s="296">
        <v>34.591000000000001</v>
      </c>
      <c r="G14" s="38"/>
      <c r="H14" s="44"/>
    </row>
    <row r="15" s="2" customFormat="1" ht="16.8" customHeight="1">
      <c r="A15" s="38"/>
      <c r="B15" s="44"/>
      <c r="C15" s="297" t="s">
        <v>580</v>
      </c>
      <c r="D15" s="38"/>
      <c r="E15" s="38"/>
      <c r="F15" s="38"/>
      <c r="G15" s="38"/>
      <c r="H15" s="44"/>
    </row>
    <row r="16" s="2" customFormat="1" ht="16.8" customHeight="1">
      <c r="A16" s="38"/>
      <c r="B16" s="44"/>
      <c r="C16" s="295" t="s">
        <v>394</v>
      </c>
      <c r="D16" s="295" t="s">
        <v>395</v>
      </c>
      <c r="E16" s="17" t="s">
        <v>158</v>
      </c>
      <c r="F16" s="296">
        <v>34.591000000000001</v>
      </c>
      <c r="G16" s="38"/>
      <c r="H16" s="44"/>
    </row>
    <row r="17" s="2" customFormat="1" ht="16.8" customHeight="1">
      <c r="A17" s="38"/>
      <c r="B17" s="44"/>
      <c r="C17" s="295" t="s">
        <v>400</v>
      </c>
      <c r="D17" s="295" t="s">
        <v>401</v>
      </c>
      <c r="E17" s="17" t="s">
        <v>158</v>
      </c>
      <c r="F17" s="296">
        <v>34.591000000000001</v>
      </c>
      <c r="G17" s="38"/>
      <c r="H17" s="44"/>
    </row>
    <row r="18" s="2" customFormat="1" ht="16.8" customHeight="1">
      <c r="A18" s="38"/>
      <c r="B18" s="44"/>
      <c r="C18" s="295" t="s">
        <v>404</v>
      </c>
      <c r="D18" s="295" t="s">
        <v>405</v>
      </c>
      <c r="E18" s="17" t="s">
        <v>158</v>
      </c>
      <c r="F18" s="296">
        <v>34.591000000000001</v>
      </c>
      <c r="G18" s="38"/>
      <c r="H18" s="44"/>
    </row>
    <row r="19" s="2" customFormat="1">
      <c r="A19" s="38"/>
      <c r="B19" s="44"/>
      <c r="C19" s="295" t="s">
        <v>408</v>
      </c>
      <c r="D19" s="295" t="s">
        <v>409</v>
      </c>
      <c r="E19" s="17" t="s">
        <v>158</v>
      </c>
      <c r="F19" s="296">
        <v>34.591000000000001</v>
      </c>
      <c r="G19" s="38"/>
      <c r="H19" s="44"/>
    </row>
    <row r="20" s="2" customFormat="1" ht="16.8" customHeight="1">
      <c r="A20" s="38"/>
      <c r="B20" s="44"/>
      <c r="C20" s="291" t="s">
        <v>93</v>
      </c>
      <c r="D20" s="292" t="s">
        <v>94</v>
      </c>
      <c r="E20" s="293" t="s">
        <v>1</v>
      </c>
      <c r="F20" s="294">
        <v>3.96</v>
      </c>
      <c r="G20" s="38"/>
      <c r="H20" s="44"/>
    </row>
    <row r="21" s="2" customFormat="1" ht="16.8" customHeight="1">
      <c r="A21" s="38"/>
      <c r="B21" s="44"/>
      <c r="C21" s="295" t="s">
        <v>93</v>
      </c>
      <c r="D21" s="295" t="s">
        <v>386</v>
      </c>
      <c r="E21" s="17" t="s">
        <v>1</v>
      </c>
      <c r="F21" s="296">
        <v>3.96</v>
      </c>
      <c r="G21" s="38"/>
      <c r="H21" s="44"/>
    </row>
    <row r="22" s="2" customFormat="1" ht="16.8" customHeight="1">
      <c r="A22" s="38"/>
      <c r="B22" s="44"/>
      <c r="C22" s="297" t="s">
        <v>580</v>
      </c>
      <c r="D22" s="38"/>
      <c r="E22" s="38"/>
      <c r="F22" s="38"/>
      <c r="G22" s="38"/>
      <c r="H22" s="44"/>
    </row>
    <row r="23" s="2" customFormat="1" ht="16.8" customHeight="1">
      <c r="A23" s="38"/>
      <c r="B23" s="44"/>
      <c r="C23" s="295" t="s">
        <v>383</v>
      </c>
      <c r="D23" s="295" t="s">
        <v>384</v>
      </c>
      <c r="E23" s="17" t="s">
        <v>158</v>
      </c>
      <c r="F23" s="296">
        <v>3.96</v>
      </c>
      <c r="G23" s="38"/>
      <c r="H23" s="44"/>
    </row>
    <row r="24" s="2" customFormat="1" ht="16.8" customHeight="1">
      <c r="A24" s="38"/>
      <c r="B24" s="44"/>
      <c r="C24" s="295" t="s">
        <v>388</v>
      </c>
      <c r="D24" s="295" t="s">
        <v>389</v>
      </c>
      <c r="E24" s="17" t="s">
        <v>158</v>
      </c>
      <c r="F24" s="296">
        <v>3.96</v>
      </c>
      <c r="G24" s="38"/>
      <c r="H24" s="44"/>
    </row>
    <row r="25" s="2" customFormat="1" ht="16.8" customHeight="1">
      <c r="A25" s="38"/>
      <c r="B25" s="44"/>
      <c r="C25" s="291" t="s">
        <v>90</v>
      </c>
      <c r="D25" s="292" t="s">
        <v>90</v>
      </c>
      <c r="E25" s="293" t="s">
        <v>1</v>
      </c>
      <c r="F25" s="294">
        <v>48.072000000000003</v>
      </c>
      <c r="G25" s="38"/>
      <c r="H25" s="44"/>
    </row>
    <row r="26" s="2" customFormat="1">
      <c r="A26" s="38"/>
      <c r="B26" s="44"/>
      <c r="C26" s="295" t="s">
        <v>1</v>
      </c>
      <c r="D26" s="295" t="s">
        <v>367</v>
      </c>
      <c r="E26" s="17" t="s">
        <v>1</v>
      </c>
      <c r="F26" s="296">
        <v>23.081</v>
      </c>
      <c r="G26" s="38"/>
      <c r="H26" s="44"/>
    </row>
    <row r="27" s="2" customFormat="1" ht="16.8" customHeight="1">
      <c r="A27" s="38"/>
      <c r="B27" s="44"/>
      <c r="C27" s="295" t="s">
        <v>1</v>
      </c>
      <c r="D27" s="295" t="s">
        <v>368</v>
      </c>
      <c r="E27" s="17" t="s">
        <v>1</v>
      </c>
      <c r="F27" s="296">
        <v>8.5999999999999996</v>
      </c>
      <c r="G27" s="38"/>
      <c r="H27" s="44"/>
    </row>
    <row r="28" s="2" customFormat="1" ht="16.8" customHeight="1">
      <c r="A28" s="38"/>
      <c r="B28" s="44"/>
      <c r="C28" s="295" t="s">
        <v>1</v>
      </c>
      <c r="D28" s="295" t="s">
        <v>369</v>
      </c>
      <c r="E28" s="17" t="s">
        <v>1</v>
      </c>
      <c r="F28" s="296">
        <v>8.2240000000000002</v>
      </c>
      <c r="G28" s="38"/>
      <c r="H28" s="44"/>
    </row>
    <row r="29" s="2" customFormat="1" ht="16.8" customHeight="1">
      <c r="A29" s="38"/>
      <c r="B29" s="44"/>
      <c r="C29" s="295" t="s">
        <v>1</v>
      </c>
      <c r="D29" s="295" t="s">
        <v>370</v>
      </c>
      <c r="E29" s="17" t="s">
        <v>1</v>
      </c>
      <c r="F29" s="296">
        <v>8.1669999999999998</v>
      </c>
      <c r="G29" s="38"/>
      <c r="H29" s="44"/>
    </row>
    <row r="30" s="2" customFormat="1" ht="16.8" customHeight="1">
      <c r="A30" s="38"/>
      <c r="B30" s="44"/>
      <c r="C30" s="295" t="s">
        <v>90</v>
      </c>
      <c r="D30" s="295" t="s">
        <v>165</v>
      </c>
      <c r="E30" s="17" t="s">
        <v>1</v>
      </c>
      <c r="F30" s="296">
        <v>48.072000000000003</v>
      </c>
      <c r="G30" s="38"/>
      <c r="H30" s="44"/>
    </row>
    <row r="31" s="2" customFormat="1" ht="16.8" customHeight="1">
      <c r="A31" s="38"/>
      <c r="B31" s="44"/>
      <c r="C31" s="297" t="s">
        <v>580</v>
      </c>
      <c r="D31" s="38"/>
      <c r="E31" s="38"/>
      <c r="F31" s="38"/>
      <c r="G31" s="38"/>
      <c r="H31" s="44"/>
    </row>
    <row r="32" s="2" customFormat="1">
      <c r="A32" s="38"/>
      <c r="B32" s="44"/>
      <c r="C32" s="295" t="s">
        <v>364</v>
      </c>
      <c r="D32" s="295" t="s">
        <v>365</v>
      </c>
      <c r="E32" s="17" t="s">
        <v>158</v>
      </c>
      <c r="F32" s="296">
        <v>48.072000000000003</v>
      </c>
      <c r="G32" s="38"/>
      <c r="H32" s="44"/>
    </row>
    <row r="33" s="2" customFormat="1" ht="16.8" customHeight="1">
      <c r="A33" s="38"/>
      <c r="B33" s="44"/>
      <c r="C33" s="295" t="s">
        <v>325</v>
      </c>
      <c r="D33" s="295" t="s">
        <v>326</v>
      </c>
      <c r="E33" s="17" t="s">
        <v>158</v>
      </c>
      <c r="F33" s="296">
        <v>48.072000000000003</v>
      </c>
      <c r="G33" s="38"/>
      <c r="H33" s="44"/>
    </row>
    <row r="34" s="2" customFormat="1" ht="16.8" customHeight="1">
      <c r="A34" s="38"/>
      <c r="B34" s="44"/>
      <c r="C34" s="295" t="s">
        <v>329</v>
      </c>
      <c r="D34" s="295" t="s">
        <v>330</v>
      </c>
      <c r="E34" s="17" t="s">
        <v>158</v>
      </c>
      <c r="F34" s="296">
        <v>96.144000000000005</v>
      </c>
      <c r="G34" s="38"/>
      <c r="H34" s="44"/>
    </row>
    <row r="35" s="2" customFormat="1" ht="16.8" customHeight="1">
      <c r="A35" s="38"/>
      <c r="B35" s="44"/>
      <c r="C35" s="295" t="s">
        <v>334</v>
      </c>
      <c r="D35" s="295" t="s">
        <v>335</v>
      </c>
      <c r="E35" s="17" t="s">
        <v>158</v>
      </c>
      <c r="F35" s="296">
        <v>48.072000000000003</v>
      </c>
      <c r="G35" s="38"/>
      <c r="H35" s="44"/>
    </row>
    <row r="36" s="2" customFormat="1" ht="16.8" customHeight="1">
      <c r="A36" s="38"/>
      <c r="B36" s="44"/>
      <c r="C36" s="295" t="s">
        <v>347</v>
      </c>
      <c r="D36" s="295" t="s">
        <v>348</v>
      </c>
      <c r="E36" s="17" t="s">
        <v>158</v>
      </c>
      <c r="F36" s="296">
        <v>48.072000000000003</v>
      </c>
      <c r="G36" s="38"/>
      <c r="H36" s="44"/>
    </row>
    <row r="37" s="2" customFormat="1" ht="16.8" customHeight="1">
      <c r="A37" s="38"/>
      <c r="B37" s="44"/>
      <c r="C37" s="291" t="s">
        <v>87</v>
      </c>
      <c r="D37" s="292" t="s">
        <v>88</v>
      </c>
      <c r="E37" s="293" t="s">
        <v>1</v>
      </c>
      <c r="F37" s="294">
        <v>9.7400000000000002</v>
      </c>
      <c r="G37" s="38"/>
      <c r="H37" s="44"/>
    </row>
    <row r="38" s="2" customFormat="1" ht="16.8" customHeight="1">
      <c r="A38" s="38"/>
      <c r="B38" s="44"/>
      <c r="C38" s="295" t="s">
        <v>1</v>
      </c>
      <c r="D38" s="295" t="s">
        <v>161</v>
      </c>
      <c r="E38" s="17" t="s">
        <v>1</v>
      </c>
      <c r="F38" s="296">
        <v>7.2000000000000002</v>
      </c>
      <c r="G38" s="38"/>
      <c r="H38" s="44"/>
    </row>
    <row r="39" s="2" customFormat="1" ht="16.8" customHeight="1">
      <c r="A39" s="38"/>
      <c r="B39" s="44"/>
      <c r="C39" s="295" t="s">
        <v>1</v>
      </c>
      <c r="D39" s="295" t="s">
        <v>162</v>
      </c>
      <c r="E39" s="17" t="s">
        <v>1</v>
      </c>
      <c r="F39" s="296">
        <v>0.87</v>
      </c>
      <c r="G39" s="38"/>
      <c r="H39" s="44"/>
    </row>
    <row r="40" s="2" customFormat="1" ht="16.8" customHeight="1">
      <c r="A40" s="38"/>
      <c r="B40" s="44"/>
      <c r="C40" s="295" t="s">
        <v>1</v>
      </c>
      <c r="D40" s="295" t="s">
        <v>163</v>
      </c>
      <c r="E40" s="17" t="s">
        <v>1</v>
      </c>
      <c r="F40" s="296">
        <v>0.83999999999999997</v>
      </c>
      <c r="G40" s="38"/>
      <c r="H40" s="44"/>
    </row>
    <row r="41" s="2" customFormat="1" ht="16.8" customHeight="1">
      <c r="A41" s="38"/>
      <c r="B41" s="44"/>
      <c r="C41" s="295" t="s">
        <v>1</v>
      </c>
      <c r="D41" s="295" t="s">
        <v>164</v>
      </c>
      <c r="E41" s="17" t="s">
        <v>1</v>
      </c>
      <c r="F41" s="296">
        <v>0.82999999999999996</v>
      </c>
      <c r="G41" s="38"/>
      <c r="H41" s="44"/>
    </row>
    <row r="42" s="2" customFormat="1" ht="16.8" customHeight="1">
      <c r="A42" s="38"/>
      <c r="B42" s="44"/>
      <c r="C42" s="295" t="s">
        <v>87</v>
      </c>
      <c r="D42" s="295" t="s">
        <v>165</v>
      </c>
      <c r="E42" s="17" t="s">
        <v>1</v>
      </c>
      <c r="F42" s="296">
        <v>9.7400000000000002</v>
      </c>
      <c r="G42" s="38"/>
      <c r="H42" s="44"/>
    </row>
    <row r="43" s="2" customFormat="1" ht="16.8" customHeight="1">
      <c r="A43" s="38"/>
      <c r="B43" s="44"/>
      <c r="C43" s="297" t="s">
        <v>580</v>
      </c>
      <c r="D43" s="38"/>
      <c r="E43" s="38"/>
      <c r="F43" s="38"/>
      <c r="G43" s="38"/>
      <c r="H43" s="44"/>
    </row>
    <row r="44" s="2" customFormat="1" ht="16.8" customHeight="1">
      <c r="A44" s="38"/>
      <c r="B44" s="44"/>
      <c r="C44" s="295" t="s">
        <v>156</v>
      </c>
      <c r="D44" s="295" t="s">
        <v>157</v>
      </c>
      <c r="E44" s="17" t="s">
        <v>158</v>
      </c>
      <c r="F44" s="296">
        <v>9.7400000000000002</v>
      </c>
      <c r="G44" s="38"/>
      <c r="H44" s="44"/>
    </row>
    <row r="45" s="2" customFormat="1" ht="16.8" customHeight="1">
      <c r="A45" s="38"/>
      <c r="B45" s="44"/>
      <c r="C45" s="295" t="s">
        <v>292</v>
      </c>
      <c r="D45" s="295" t="s">
        <v>293</v>
      </c>
      <c r="E45" s="17" t="s">
        <v>158</v>
      </c>
      <c r="F45" s="296">
        <v>9.7400000000000002</v>
      </c>
      <c r="G45" s="38"/>
      <c r="H45" s="44"/>
    </row>
    <row r="46" s="2" customFormat="1" ht="16.8" customHeight="1">
      <c r="A46" s="38"/>
      <c r="B46" s="44"/>
      <c r="C46" s="295" t="s">
        <v>296</v>
      </c>
      <c r="D46" s="295" t="s">
        <v>297</v>
      </c>
      <c r="E46" s="17" t="s">
        <v>158</v>
      </c>
      <c r="F46" s="296">
        <v>19.48</v>
      </c>
      <c r="G46" s="38"/>
      <c r="H46" s="44"/>
    </row>
    <row r="47" s="2" customFormat="1" ht="16.8" customHeight="1">
      <c r="A47" s="38"/>
      <c r="B47" s="44"/>
      <c r="C47" s="295" t="s">
        <v>301</v>
      </c>
      <c r="D47" s="295" t="s">
        <v>302</v>
      </c>
      <c r="E47" s="17" t="s">
        <v>158</v>
      </c>
      <c r="F47" s="296">
        <v>9.7400000000000002</v>
      </c>
      <c r="G47" s="38"/>
      <c r="H47" s="44"/>
    </row>
    <row r="48" s="2" customFormat="1">
      <c r="A48" s="38"/>
      <c r="B48" s="44"/>
      <c r="C48" s="295" t="s">
        <v>305</v>
      </c>
      <c r="D48" s="295" t="s">
        <v>306</v>
      </c>
      <c r="E48" s="17" t="s">
        <v>158</v>
      </c>
      <c r="F48" s="296">
        <v>9.7400000000000002</v>
      </c>
      <c r="G48" s="38"/>
      <c r="H48" s="44"/>
    </row>
    <row r="49" s="2" customFormat="1" ht="16.8" customHeight="1">
      <c r="A49" s="38"/>
      <c r="B49" s="44"/>
      <c r="C49" s="295" t="s">
        <v>316</v>
      </c>
      <c r="D49" s="295" t="s">
        <v>317</v>
      </c>
      <c r="E49" s="17" t="s">
        <v>158</v>
      </c>
      <c r="F49" s="296">
        <v>9.7400000000000002</v>
      </c>
      <c r="G49" s="38"/>
      <c r="H49" s="44"/>
    </row>
    <row r="50" s="2" customFormat="1" ht="16.8" customHeight="1">
      <c r="A50" s="38"/>
      <c r="B50" s="44"/>
      <c r="C50" s="295" t="s">
        <v>168</v>
      </c>
      <c r="D50" s="295" t="s">
        <v>169</v>
      </c>
      <c r="E50" s="17" t="s">
        <v>158</v>
      </c>
      <c r="F50" s="296">
        <v>9.7400000000000002</v>
      </c>
      <c r="G50" s="38"/>
      <c r="H50" s="44"/>
    </row>
    <row r="51" s="2" customFormat="1" ht="26.4" customHeight="1">
      <c r="A51" s="38"/>
      <c r="B51" s="44"/>
      <c r="C51" s="290" t="s">
        <v>581</v>
      </c>
      <c r="D51" s="290" t="s">
        <v>85</v>
      </c>
      <c r="E51" s="38"/>
      <c r="F51" s="38"/>
      <c r="G51" s="38"/>
      <c r="H51" s="44"/>
    </row>
    <row r="52" s="2" customFormat="1" ht="16.8" customHeight="1">
      <c r="A52" s="38"/>
      <c r="B52" s="44"/>
      <c r="C52" s="291" t="s">
        <v>96</v>
      </c>
      <c r="D52" s="292" t="s">
        <v>97</v>
      </c>
      <c r="E52" s="293" t="s">
        <v>1</v>
      </c>
      <c r="F52" s="294">
        <v>41.648000000000003</v>
      </c>
      <c r="G52" s="38"/>
      <c r="H52" s="44"/>
    </row>
    <row r="53" s="2" customFormat="1" ht="16.8" customHeight="1">
      <c r="A53" s="38"/>
      <c r="B53" s="44"/>
      <c r="C53" s="295" t="s">
        <v>1</v>
      </c>
      <c r="D53" s="295" t="s">
        <v>560</v>
      </c>
      <c r="E53" s="17" t="s">
        <v>1</v>
      </c>
      <c r="F53" s="296">
        <v>14.929</v>
      </c>
      <c r="G53" s="38"/>
      <c r="H53" s="44"/>
    </row>
    <row r="54" s="2" customFormat="1" ht="16.8" customHeight="1">
      <c r="A54" s="38"/>
      <c r="B54" s="44"/>
      <c r="C54" s="295" t="s">
        <v>1</v>
      </c>
      <c r="D54" s="295" t="s">
        <v>561</v>
      </c>
      <c r="E54" s="17" t="s">
        <v>1</v>
      </c>
      <c r="F54" s="296">
        <v>26.719000000000001</v>
      </c>
      <c r="G54" s="38"/>
      <c r="H54" s="44"/>
    </row>
    <row r="55" s="2" customFormat="1" ht="16.8" customHeight="1">
      <c r="A55" s="38"/>
      <c r="B55" s="44"/>
      <c r="C55" s="295" t="s">
        <v>96</v>
      </c>
      <c r="D55" s="295" t="s">
        <v>165</v>
      </c>
      <c r="E55" s="17" t="s">
        <v>1</v>
      </c>
      <c r="F55" s="296">
        <v>41.648000000000003</v>
      </c>
      <c r="G55" s="38"/>
      <c r="H55" s="44"/>
    </row>
    <row r="56" s="2" customFormat="1" ht="16.8" customHeight="1">
      <c r="A56" s="38"/>
      <c r="B56" s="44"/>
      <c r="C56" s="297" t="s">
        <v>580</v>
      </c>
      <c r="D56" s="38"/>
      <c r="E56" s="38"/>
      <c r="F56" s="38"/>
      <c r="G56" s="38"/>
      <c r="H56" s="44"/>
    </row>
    <row r="57" s="2" customFormat="1" ht="16.8" customHeight="1">
      <c r="A57" s="38"/>
      <c r="B57" s="44"/>
      <c r="C57" s="295" t="s">
        <v>394</v>
      </c>
      <c r="D57" s="295" t="s">
        <v>395</v>
      </c>
      <c r="E57" s="17" t="s">
        <v>158</v>
      </c>
      <c r="F57" s="296">
        <v>41.648000000000003</v>
      </c>
      <c r="G57" s="38"/>
      <c r="H57" s="44"/>
    </row>
    <row r="58" s="2" customFormat="1" ht="16.8" customHeight="1">
      <c r="A58" s="38"/>
      <c r="B58" s="44"/>
      <c r="C58" s="295" t="s">
        <v>400</v>
      </c>
      <c r="D58" s="295" t="s">
        <v>401</v>
      </c>
      <c r="E58" s="17" t="s">
        <v>158</v>
      </c>
      <c r="F58" s="296">
        <v>41.648000000000003</v>
      </c>
      <c r="G58" s="38"/>
      <c r="H58" s="44"/>
    </row>
    <row r="59" s="2" customFormat="1" ht="16.8" customHeight="1">
      <c r="A59" s="38"/>
      <c r="B59" s="44"/>
      <c r="C59" s="295" t="s">
        <v>404</v>
      </c>
      <c r="D59" s="295" t="s">
        <v>405</v>
      </c>
      <c r="E59" s="17" t="s">
        <v>158</v>
      </c>
      <c r="F59" s="296">
        <v>41.648000000000003</v>
      </c>
      <c r="G59" s="38"/>
      <c r="H59" s="44"/>
    </row>
    <row r="60" s="2" customFormat="1">
      <c r="A60" s="38"/>
      <c r="B60" s="44"/>
      <c r="C60" s="295" t="s">
        <v>408</v>
      </c>
      <c r="D60" s="295" t="s">
        <v>409</v>
      </c>
      <c r="E60" s="17" t="s">
        <v>158</v>
      </c>
      <c r="F60" s="296">
        <v>41.648000000000003</v>
      </c>
      <c r="G60" s="38"/>
      <c r="H60" s="44"/>
    </row>
    <row r="61" s="2" customFormat="1" ht="16.8" customHeight="1">
      <c r="A61" s="38"/>
      <c r="B61" s="44"/>
      <c r="C61" s="291" t="s">
        <v>93</v>
      </c>
      <c r="D61" s="292" t="s">
        <v>94</v>
      </c>
      <c r="E61" s="293" t="s">
        <v>1</v>
      </c>
      <c r="F61" s="294">
        <v>4.2400000000000002</v>
      </c>
      <c r="G61" s="38"/>
      <c r="H61" s="44"/>
    </row>
    <row r="62" s="2" customFormat="1" ht="16.8" customHeight="1">
      <c r="A62" s="38"/>
      <c r="B62" s="44"/>
      <c r="C62" s="295" t="s">
        <v>1</v>
      </c>
      <c r="D62" s="295" t="s">
        <v>556</v>
      </c>
      <c r="E62" s="17" t="s">
        <v>1</v>
      </c>
      <c r="F62" s="296">
        <v>1.2</v>
      </c>
      <c r="G62" s="38"/>
      <c r="H62" s="44"/>
    </row>
    <row r="63" s="2" customFormat="1" ht="16.8" customHeight="1">
      <c r="A63" s="38"/>
      <c r="B63" s="44"/>
      <c r="C63" s="295" t="s">
        <v>1</v>
      </c>
      <c r="D63" s="295" t="s">
        <v>557</v>
      </c>
      <c r="E63" s="17" t="s">
        <v>1</v>
      </c>
      <c r="F63" s="296">
        <v>3.04</v>
      </c>
      <c r="G63" s="38"/>
      <c r="H63" s="44"/>
    </row>
    <row r="64" s="2" customFormat="1" ht="16.8" customHeight="1">
      <c r="A64" s="38"/>
      <c r="B64" s="44"/>
      <c r="C64" s="295" t="s">
        <v>93</v>
      </c>
      <c r="D64" s="295" t="s">
        <v>165</v>
      </c>
      <c r="E64" s="17" t="s">
        <v>1</v>
      </c>
      <c r="F64" s="296">
        <v>4.2400000000000002</v>
      </c>
      <c r="G64" s="38"/>
      <c r="H64" s="44"/>
    </row>
    <row r="65" s="2" customFormat="1" ht="16.8" customHeight="1">
      <c r="A65" s="38"/>
      <c r="B65" s="44"/>
      <c r="C65" s="297" t="s">
        <v>580</v>
      </c>
      <c r="D65" s="38"/>
      <c r="E65" s="38"/>
      <c r="F65" s="38"/>
      <c r="G65" s="38"/>
      <c r="H65" s="44"/>
    </row>
    <row r="66" s="2" customFormat="1" ht="16.8" customHeight="1">
      <c r="A66" s="38"/>
      <c r="B66" s="44"/>
      <c r="C66" s="295" t="s">
        <v>383</v>
      </c>
      <c r="D66" s="295" t="s">
        <v>384</v>
      </c>
      <c r="E66" s="17" t="s">
        <v>158</v>
      </c>
      <c r="F66" s="296">
        <v>4.2400000000000002</v>
      </c>
      <c r="G66" s="38"/>
      <c r="H66" s="44"/>
    </row>
    <row r="67" s="2" customFormat="1" ht="16.8" customHeight="1">
      <c r="A67" s="38"/>
      <c r="B67" s="44"/>
      <c r="C67" s="295" t="s">
        <v>388</v>
      </c>
      <c r="D67" s="295" t="s">
        <v>389</v>
      </c>
      <c r="E67" s="17" t="s">
        <v>158</v>
      </c>
      <c r="F67" s="296">
        <v>4.2400000000000002</v>
      </c>
      <c r="G67" s="38"/>
      <c r="H67" s="44"/>
    </row>
    <row r="68" s="2" customFormat="1" ht="16.8" customHeight="1">
      <c r="A68" s="38"/>
      <c r="B68" s="44"/>
      <c r="C68" s="291" t="s">
        <v>90</v>
      </c>
      <c r="D68" s="292" t="s">
        <v>90</v>
      </c>
      <c r="E68" s="293" t="s">
        <v>1</v>
      </c>
      <c r="F68" s="294">
        <v>55.744999999999997</v>
      </c>
      <c r="G68" s="38"/>
      <c r="H68" s="44"/>
    </row>
    <row r="69" s="2" customFormat="1" ht="16.8" customHeight="1">
      <c r="A69" s="38"/>
      <c r="B69" s="44"/>
      <c r="C69" s="295" t="s">
        <v>1</v>
      </c>
      <c r="D69" s="295" t="s">
        <v>548</v>
      </c>
      <c r="E69" s="17" t="s">
        <v>1</v>
      </c>
      <c r="F69" s="296">
        <v>18.233000000000001</v>
      </c>
      <c r="G69" s="38"/>
      <c r="H69" s="44"/>
    </row>
    <row r="70" s="2" customFormat="1">
      <c r="A70" s="38"/>
      <c r="B70" s="44"/>
      <c r="C70" s="295" t="s">
        <v>1</v>
      </c>
      <c r="D70" s="295" t="s">
        <v>549</v>
      </c>
      <c r="E70" s="17" t="s">
        <v>1</v>
      </c>
      <c r="F70" s="296">
        <v>28.867999999999999</v>
      </c>
      <c r="G70" s="38"/>
      <c r="H70" s="44"/>
    </row>
    <row r="71" s="2" customFormat="1">
      <c r="A71" s="38"/>
      <c r="B71" s="44"/>
      <c r="C71" s="295" t="s">
        <v>1</v>
      </c>
      <c r="D71" s="295" t="s">
        <v>550</v>
      </c>
      <c r="E71" s="17" t="s">
        <v>1</v>
      </c>
      <c r="F71" s="296">
        <v>8.6440000000000001</v>
      </c>
      <c r="G71" s="38"/>
      <c r="H71" s="44"/>
    </row>
    <row r="72" s="2" customFormat="1" ht="16.8" customHeight="1">
      <c r="A72" s="38"/>
      <c r="B72" s="44"/>
      <c r="C72" s="295" t="s">
        <v>1</v>
      </c>
      <c r="D72" s="295" t="s">
        <v>551</v>
      </c>
      <c r="E72" s="17" t="s">
        <v>1</v>
      </c>
      <c r="F72" s="296">
        <v>0</v>
      </c>
      <c r="G72" s="38"/>
      <c r="H72" s="44"/>
    </row>
    <row r="73" s="2" customFormat="1" ht="16.8" customHeight="1">
      <c r="A73" s="38"/>
      <c r="B73" s="44"/>
      <c r="C73" s="295" t="s">
        <v>90</v>
      </c>
      <c r="D73" s="295" t="s">
        <v>165</v>
      </c>
      <c r="E73" s="17" t="s">
        <v>1</v>
      </c>
      <c r="F73" s="296">
        <v>55.744999999999997</v>
      </c>
      <c r="G73" s="38"/>
      <c r="H73" s="44"/>
    </row>
    <row r="74" s="2" customFormat="1" ht="16.8" customHeight="1">
      <c r="A74" s="38"/>
      <c r="B74" s="44"/>
      <c r="C74" s="297" t="s">
        <v>580</v>
      </c>
      <c r="D74" s="38"/>
      <c r="E74" s="38"/>
      <c r="F74" s="38"/>
      <c r="G74" s="38"/>
      <c r="H74" s="44"/>
    </row>
    <row r="75" s="2" customFormat="1">
      <c r="A75" s="38"/>
      <c r="B75" s="44"/>
      <c r="C75" s="295" t="s">
        <v>364</v>
      </c>
      <c r="D75" s="295" t="s">
        <v>365</v>
      </c>
      <c r="E75" s="17" t="s">
        <v>158</v>
      </c>
      <c r="F75" s="296">
        <v>55.744999999999997</v>
      </c>
      <c r="G75" s="38"/>
      <c r="H75" s="44"/>
    </row>
    <row r="76" s="2" customFormat="1" ht="16.8" customHeight="1">
      <c r="A76" s="38"/>
      <c r="B76" s="44"/>
      <c r="C76" s="295" t="s">
        <v>325</v>
      </c>
      <c r="D76" s="295" t="s">
        <v>326</v>
      </c>
      <c r="E76" s="17" t="s">
        <v>158</v>
      </c>
      <c r="F76" s="296">
        <v>55.744999999999997</v>
      </c>
      <c r="G76" s="38"/>
      <c r="H76" s="44"/>
    </row>
    <row r="77" s="2" customFormat="1" ht="16.8" customHeight="1">
      <c r="A77" s="38"/>
      <c r="B77" s="44"/>
      <c r="C77" s="295" t="s">
        <v>329</v>
      </c>
      <c r="D77" s="295" t="s">
        <v>330</v>
      </c>
      <c r="E77" s="17" t="s">
        <v>158</v>
      </c>
      <c r="F77" s="296">
        <v>111.49</v>
      </c>
      <c r="G77" s="38"/>
      <c r="H77" s="44"/>
    </row>
    <row r="78" s="2" customFormat="1" ht="16.8" customHeight="1">
      <c r="A78" s="38"/>
      <c r="B78" s="44"/>
      <c r="C78" s="295" t="s">
        <v>334</v>
      </c>
      <c r="D78" s="295" t="s">
        <v>335</v>
      </c>
      <c r="E78" s="17" t="s">
        <v>158</v>
      </c>
      <c r="F78" s="296">
        <v>55.744999999999997</v>
      </c>
      <c r="G78" s="38"/>
      <c r="H78" s="44"/>
    </row>
    <row r="79" s="2" customFormat="1" ht="16.8" customHeight="1">
      <c r="A79" s="38"/>
      <c r="B79" s="44"/>
      <c r="C79" s="295" t="s">
        <v>347</v>
      </c>
      <c r="D79" s="295" t="s">
        <v>348</v>
      </c>
      <c r="E79" s="17" t="s">
        <v>158</v>
      </c>
      <c r="F79" s="296">
        <v>55.744999999999997</v>
      </c>
      <c r="G79" s="38"/>
      <c r="H79" s="44"/>
    </row>
    <row r="80" s="2" customFormat="1" ht="16.8" customHeight="1">
      <c r="A80" s="38"/>
      <c r="B80" s="44"/>
      <c r="C80" s="291" t="s">
        <v>87</v>
      </c>
      <c r="D80" s="292" t="s">
        <v>88</v>
      </c>
      <c r="E80" s="293" t="s">
        <v>1</v>
      </c>
      <c r="F80" s="294">
        <v>13.6</v>
      </c>
      <c r="G80" s="38"/>
      <c r="H80" s="44"/>
    </row>
    <row r="81" s="2" customFormat="1" ht="16.8" customHeight="1">
      <c r="A81" s="38"/>
      <c r="B81" s="44"/>
      <c r="C81" s="295" t="s">
        <v>1</v>
      </c>
      <c r="D81" s="295" t="s">
        <v>479</v>
      </c>
      <c r="E81" s="17" t="s">
        <v>1</v>
      </c>
      <c r="F81" s="296">
        <v>4.0499999999999998</v>
      </c>
      <c r="G81" s="38"/>
      <c r="H81" s="44"/>
    </row>
    <row r="82" s="2" customFormat="1" ht="16.8" customHeight="1">
      <c r="A82" s="38"/>
      <c r="B82" s="44"/>
      <c r="C82" s="295" t="s">
        <v>1</v>
      </c>
      <c r="D82" s="295" t="s">
        <v>480</v>
      </c>
      <c r="E82" s="17" t="s">
        <v>1</v>
      </c>
      <c r="F82" s="296">
        <v>7.79</v>
      </c>
      <c r="G82" s="38"/>
      <c r="H82" s="44"/>
    </row>
    <row r="83" s="2" customFormat="1" ht="16.8" customHeight="1">
      <c r="A83" s="38"/>
      <c r="B83" s="44"/>
      <c r="C83" s="295" t="s">
        <v>1</v>
      </c>
      <c r="D83" s="295" t="s">
        <v>481</v>
      </c>
      <c r="E83" s="17" t="s">
        <v>1</v>
      </c>
      <c r="F83" s="296">
        <v>0.88</v>
      </c>
      <c r="G83" s="38"/>
      <c r="H83" s="44"/>
    </row>
    <row r="84" s="2" customFormat="1" ht="16.8" customHeight="1">
      <c r="A84" s="38"/>
      <c r="B84" s="44"/>
      <c r="C84" s="295" t="s">
        <v>1</v>
      </c>
      <c r="D84" s="295" t="s">
        <v>482</v>
      </c>
      <c r="E84" s="17" t="s">
        <v>1</v>
      </c>
      <c r="F84" s="296">
        <v>0.88</v>
      </c>
      <c r="G84" s="38"/>
      <c r="H84" s="44"/>
    </row>
    <row r="85" s="2" customFormat="1" ht="16.8" customHeight="1">
      <c r="A85" s="38"/>
      <c r="B85" s="44"/>
      <c r="C85" s="295" t="s">
        <v>87</v>
      </c>
      <c r="D85" s="295" t="s">
        <v>165</v>
      </c>
      <c r="E85" s="17" t="s">
        <v>1</v>
      </c>
      <c r="F85" s="296">
        <v>13.6</v>
      </c>
      <c r="G85" s="38"/>
      <c r="H85" s="44"/>
    </row>
    <row r="86" s="2" customFormat="1" ht="16.8" customHeight="1">
      <c r="A86" s="38"/>
      <c r="B86" s="44"/>
      <c r="C86" s="297" t="s">
        <v>580</v>
      </c>
      <c r="D86" s="38"/>
      <c r="E86" s="38"/>
      <c r="F86" s="38"/>
      <c r="G86" s="38"/>
      <c r="H86" s="44"/>
    </row>
    <row r="87" s="2" customFormat="1" ht="16.8" customHeight="1">
      <c r="A87" s="38"/>
      <c r="B87" s="44"/>
      <c r="C87" s="295" t="s">
        <v>156</v>
      </c>
      <c r="D87" s="295" t="s">
        <v>157</v>
      </c>
      <c r="E87" s="17" t="s">
        <v>158</v>
      </c>
      <c r="F87" s="296">
        <v>13.6</v>
      </c>
      <c r="G87" s="38"/>
      <c r="H87" s="44"/>
    </row>
    <row r="88" s="2" customFormat="1" ht="16.8" customHeight="1">
      <c r="A88" s="38"/>
      <c r="B88" s="44"/>
      <c r="C88" s="295" t="s">
        <v>292</v>
      </c>
      <c r="D88" s="295" t="s">
        <v>293</v>
      </c>
      <c r="E88" s="17" t="s">
        <v>158</v>
      </c>
      <c r="F88" s="296">
        <v>13.6</v>
      </c>
      <c r="G88" s="38"/>
      <c r="H88" s="44"/>
    </row>
    <row r="89" s="2" customFormat="1" ht="16.8" customHeight="1">
      <c r="A89" s="38"/>
      <c r="B89" s="44"/>
      <c r="C89" s="295" t="s">
        <v>296</v>
      </c>
      <c r="D89" s="295" t="s">
        <v>297</v>
      </c>
      <c r="E89" s="17" t="s">
        <v>158</v>
      </c>
      <c r="F89" s="296">
        <v>27.199999999999999</v>
      </c>
      <c r="G89" s="38"/>
      <c r="H89" s="44"/>
    </row>
    <row r="90" s="2" customFormat="1" ht="16.8" customHeight="1">
      <c r="A90" s="38"/>
      <c r="B90" s="44"/>
      <c r="C90" s="295" t="s">
        <v>301</v>
      </c>
      <c r="D90" s="295" t="s">
        <v>302</v>
      </c>
      <c r="E90" s="17" t="s">
        <v>158</v>
      </c>
      <c r="F90" s="296">
        <v>13.6</v>
      </c>
      <c r="G90" s="38"/>
      <c r="H90" s="44"/>
    </row>
    <row r="91" s="2" customFormat="1">
      <c r="A91" s="38"/>
      <c r="B91" s="44"/>
      <c r="C91" s="295" t="s">
        <v>305</v>
      </c>
      <c r="D91" s="295" t="s">
        <v>306</v>
      </c>
      <c r="E91" s="17" t="s">
        <v>158</v>
      </c>
      <c r="F91" s="296">
        <v>13.6</v>
      </c>
      <c r="G91" s="38"/>
      <c r="H91" s="44"/>
    </row>
    <row r="92" s="2" customFormat="1" ht="16.8" customHeight="1">
      <c r="A92" s="38"/>
      <c r="B92" s="44"/>
      <c r="C92" s="295" t="s">
        <v>316</v>
      </c>
      <c r="D92" s="295" t="s">
        <v>317</v>
      </c>
      <c r="E92" s="17" t="s">
        <v>158</v>
      </c>
      <c r="F92" s="296">
        <v>13.6</v>
      </c>
      <c r="G92" s="38"/>
      <c r="H92" s="44"/>
    </row>
    <row r="93" s="2" customFormat="1" ht="16.8" customHeight="1">
      <c r="A93" s="38"/>
      <c r="B93" s="44"/>
      <c r="C93" s="295" t="s">
        <v>168</v>
      </c>
      <c r="D93" s="295" t="s">
        <v>169</v>
      </c>
      <c r="E93" s="17" t="s">
        <v>158</v>
      </c>
      <c r="F93" s="296">
        <v>13.6</v>
      </c>
      <c r="G93" s="38"/>
      <c r="H93" s="44"/>
    </row>
    <row r="94" s="2" customFormat="1" ht="7.44" customHeight="1">
      <c r="A94" s="38"/>
      <c r="B94" s="171"/>
      <c r="C94" s="172"/>
      <c r="D94" s="172"/>
      <c r="E94" s="172"/>
      <c r="F94" s="172"/>
      <c r="G94" s="172"/>
      <c r="H94" s="44"/>
    </row>
    <row r="95" s="2" customFormat="1">
      <c r="A95" s="38"/>
      <c r="B95" s="38"/>
      <c r="C95" s="38"/>
      <c r="D95" s="38"/>
      <c r="E95" s="38"/>
      <c r="F95" s="38"/>
      <c r="G95" s="38"/>
      <c r="H95" s="38"/>
    </row>
  </sheetData>
  <sheetProtection sheet="1" formatColumns="0" formatRows="0" objects="1" scenarios="1" spinCount="100000" saltValue="Zk0wPexJQK69J3nc2L09zRkFK8IE9ag6JGJo7p7ULX1KVvEIQcqinHGd+AcEx5nZ9FN76EpVkgmxaifLJkIt2g==" hashValue="OPAbo8njCrobUZGAG8jZZVRf9/I9kV9ooBYbW/JgXIZGepGvdWjw5xOVvgXI52caRclBb5SxHzszxW3i7cEeeA==" algorithmName="SHA-512" password="CC35"/>
  <mergeCells count="2">
    <mergeCell ref="D5:F5"/>
    <mergeCell ref="D6:F6"/>
  </mergeCells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Zaměstnanec 2</dc:creator>
  <cp:lastModifiedBy>Zaměstnanec 2</cp:lastModifiedBy>
  <dcterms:created xsi:type="dcterms:W3CDTF">2026-09-21T14:16:22Z</dcterms:created>
  <dcterms:modified xsi:type="dcterms:W3CDTF">2026-09-21T14:16:24Z</dcterms:modified>
</cp:coreProperties>
</file>